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Administration - Sustainability and Strategic Initiatives\Community\Buildings\Revitalization Tax Exemption\RTE Forms and Documents\Exemption Estimator\"/>
    </mc:Choice>
  </mc:AlternateContent>
  <xr:revisionPtr revIDLastSave="0" documentId="13_ncr:1_{1CF83447-F47F-4FC1-B5F1-D63ECB6A028C}" xr6:coauthVersionLast="47" xr6:coauthVersionMax="47" xr10:uidLastSave="{00000000-0000-0000-0000-000000000000}"/>
  <bookViews>
    <workbookView xWindow="19200" yWindow="0" windowWidth="19200" windowHeight="15600" xr2:uid="{1F23F312-88F0-4BF6-A619-BC2D05192C62}"/>
  </bookViews>
  <sheets>
    <sheet name="Instructions" sheetId="5" r:id="rId1"/>
    <sheet name="Rental Apt and Commercial" sheetId="1" r:id="rId2"/>
    <sheet name="Stratas" sheetId="7" r:id="rId3"/>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4" i="1" l="1"/>
  <c r="B73" i="1"/>
  <c r="B27" i="1"/>
  <c r="B16" i="1"/>
  <c r="B14" i="1"/>
  <c r="A13" i="1"/>
  <c r="B31" i="1" l="1"/>
  <c r="B32" i="7"/>
  <c r="B17" i="7" l="1"/>
  <c r="B33" i="7" s="1"/>
  <c r="C75" i="1"/>
  <c r="B75" i="1"/>
  <c r="A57" i="1"/>
  <c r="B26" i="1"/>
  <c r="A36" i="7" l="1"/>
  <c r="B20" i="7"/>
  <c r="B32" i="1"/>
  <c r="B22" i="7"/>
  <c r="A33" i="7"/>
  <c r="A16" i="7"/>
  <c r="A19" i="7"/>
  <c r="C81" i="1"/>
  <c r="B81" i="1"/>
  <c r="C72" i="1"/>
  <c r="C73" i="1" s="1"/>
  <c r="B72" i="1"/>
  <c r="B37" i="7" l="1"/>
  <c r="B38" i="7" s="1"/>
  <c r="B41" i="7" s="1"/>
  <c r="B42" i="7" s="1"/>
  <c r="B48" i="7" s="1"/>
  <c r="A52" i="7" s="1"/>
  <c r="B76" i="1"/>
  <c r="C74" i="1"/>
  <c r="C76" i="1" s="1"/>
  <c r="C84" i="1" s="1"/>
  <c r="C85" i="1" s="1"/>
  <c r="C91" i="1" s="1"/>
  <c r="A98" i="1" s="1"/>
  <c r="B35" i="1"/>
  <c r="B84" i="1" l="1"/>
  <c r="B85" i="1" s="1"/>
  <c r="B36" i="1"/>
  <c r="B39" i="1" s="1"/>
  <c r="A44" i="1" s="1"/>
  <c r="B45" i="7"/>
  <c r="A50" i="7" s="1"/>
  <c r="C88" i="1"/>
  <c r="A96" i="1" s="1"/>
  <c r="B91" i="1" l="1"/>
  <c r="A95" i="1" s="1"/>
  <c r="B88" i="1"/>
  <c r="A93" i="1" s="1"/>
  <c r="B42" i="1"/>
  <c r="A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Taryn Fournie</author>
  </authors>
  <commentList>
    <comment ref="A79" authorId="0" shapeId="0" xr:uid="{D29D947A-706E-434D-854F-204B2A44628E}">
      <text>
        <r>
          <rPr>
            <b/>
            <sz val="9"/>
            <color indexed="81"/>
            <rFont val="Tahoma"/>
            <family val="2"/>
          </rPr>
          <t>District of Saanich:</t>
        </r>
        <r>
          <rPr>
            <sz val="9"/>
            <color indexed="81"/>
            <rFont val="Tahoma"/>
            <family val="2"/>
          </rPr>
          <t xml:space="preserve">
Contact sustainability@saanich.ca for help determining assessed value of the entire building.</t>
        </r>
      </text>
    </comment>
  </commentList>
</comments>
</file>

<file path=xl/sharedStrings.xml><?xml version="1.0" encoding="utf-8"?>
<sst xmlns="http://schemas.openxmlformats.org/spreadsheetml/2006/main" count="143" uniqueCount="96">
  <si>
    <t>Building Address:</t>
  </si>
  <si>
    <t>Eligible Project Expenses:</t>
  </si>
  <si>
    <t xml:space="preserve">Building Type: </t>
  </si>
  <si>
    <t>Tax Class:</t>
  </si>
  <si>
    <t>Class 1</t>
  </si>
  <si>
    <t>Class 6</t>
  </si>
  <si>
    <t>Pro-rated Expenses:</t>
  </si>
  <si>
    <t>Pro-rated Incentives:</t>
  </si>
  <si>
    <t>Exemption Amount:</t>
  </si>
  <si>
    <t xml:space="preserve">Is an electrical service upgrade required? </t>
  </si>
  <si>
    <t>Is a gas back-up installed or retained?</t>
  </si>
  <si>
    <t>CleanBC Incentives:</t>
  </si>
  <si>
    <t>Assessed Property Value:</t>
  </si>
  <si>
    <t>Maximum Allowable Exemption Term:</t>
  </si>
  <si>
    <t>Percentage of Eligible Project Expenses Included in Exemption Amount [%]</t>
  </si>
  <si>
    <t>Yes</t>
  </si>
  <si>
    <t>No</t>
  </si>
  <si>
    <t>Definitions:</t>
  </si>
  <si>
    <t>Legend:</t>
  </si>
  <si>
    <t>Inputs</t>
  </si>
  <si>
    <t>Calculated Outputs for Reference</t>
  </si>
  <si>
    <t>Important Outputs</t>
  </si>
  <si>
    <t>Exemption Term (Step 1 Calculation) [Years]:</t>
  </si>
  <si>
    <t>Final Exemption Term [Year] =</t>
  </si>
  <si>
    <t>Fraction of Total Floor Area [%]</t>
  </si>
  <si>
    <t>Exemption Term  [Years]:</t>
  </si>
  <si>
    <t>Step 2: Total assessed land and improvement value that will be exempted to achieve the Exemption Amount.</t>
  </si>
  <si>
    <r>
      <rPr>
        <i/>
        <sz val="11"/>
        <color theme="1"/>
        <rFont val="Arial"/>
        <family val="2"/>
      </rPr>
      <t>Step 1:</t>
    </r>
    <r>
      <rPr>
        <sz val="11"/>
        <color theme="1"/>
        <rFont val="Arial"/>
        <family val="2"/>
      </rPr>
      <t xml:space="preserve"> Minimum number of years to meet the Exemption Amount.</t>
    </r>
  </si>
  <si>
    <r>
      <t>“</t>
    </r>
    <r>
      <rPr>
        <i/>
        <sz val="11"/>
        <color theme="1"/>
        <rFont val="Arial"/>
        <family val="2"/>
      </rPr>
      <t>Project</t>
    </r>
    <r>
      <rPr>
        <sz val="11"/>
        <color theme="1"/>
        <rFont val="Arial"/>
        <family val="2"/>
      </rPr>
      <t>” means a retrofit project that replaces one or more fossil fuel-based mechanical systems with an electric mechanical system for the building’s space heating, ventilation and/or domestic hot water and may include complementary energy efficiency upgrades.</t>
    </r>
  </si>
  <si>
    <t xml:space="preserve">Other Incentives: </t>
  </si>
  <si>
    <t>Other Incentives:</t>
  </si>
  <si>
    <t>Eligible Project Expenses and incentives are divided among strata lots proportional to the unit entitlement.</t>
  </si>
  <si>
    <t>Exemption Amount is apportioned based on residential and commercial floor areas.</t>
  </si>
  <si>
    <t>Municipal Tax Rate (2023):</t>
  </si>
  <si>
    <r>
      <t>Floor Area [</t>
    </r>
    <r>
      <rPr>
        <sz val="11"/>
        <rFont val="Arial"/>
        <family val="2"/>
      </rPr>
      <t xml:space="preserve">m² </t>
    </r>
    <r>
      <rPr>
        <u/>
        <sz val="11"/>
        <rFont val="Arial"/>
        <family val="2"/>
      </rPr>
      <t>or</t>
    </r>
    <r>
      <rPr>
        <sz val="11"/>
        <rFont val="Arial"/>
        <family val="2"/>
      </rPr>
      <t xml:space="preserve"> sqft</t>
    </r>
    <r>
      <rPr>
        <sz val="11"/>
        <color theme="1"/>
        <rFont val="Arial"/>
        <family val="2"/>
      </rPr>
      <t>]:</t>
    </r>
  </si>
  <si>
    <r>
      <rPr>
        <i/>
        <sz val="11"/>
        <color theme="1"/>
        <rFont val="Arial"/>
        <family val="2"/>
      </rPr>
      <t>Step 2:</t>
    </r>
    <r>
      <rPr>
        <sz val="11"/>
        <color theme="1"/>
        <rFont val="Arial"/>
        <family val="2"/>
      </rPr>
      <t xml:space="preserve"> Total assessed land and improvement value that will be exempted to achieve the Exemption Amount.</t>
    </r>
  </si>
  <si>
    <r>
      <rPr>
        <i/>
        <sz val="11"/>
        <color theme="1"/>
        <rFont val="Arial"/>
        <family val="2"/>
      </rPr>
      <t>Step 3:</t>
    </r>
    <r>
      <rPr>
        <sz val="11"/>
        <color theme="1"/>
        <rFont val="Arial"/>
        <family val="2"/>
      </rPr>
      <t xml:space="preserve"> Total Exemption Amount over term assuming assessment and taxes remain constant.</t>
    </r>
  </si>
  <si>
    <t>Total Exemption Amount Over Term:</t>
  </si>
  <si>
    <t>Strata Lot Number:</t>
  </si>
  <si>
    <t xml:space="preserve">Step 2: Input project information. </t>
  </si>
  <si>
    <t xml:space="preserve">Once you have chosen the correct calculator, next you will input the property and project information into the yellow cells. If you need assistance determining the appropriate inputs, you can contact sustainability@saanich.ca. </t>
  </si>
  <si>
    <t xml:space="preserve">Output 1: Maximum Exemption Term. </t>
  </si>
  <si>
    <t>Output 2: Percentage of Eligible Project Expenses Included in Exemption Amount.</t>
  </si>
  <si>
    <t>For a multi-unit residential building: 
The exemption amount is up to 100% of eligible project expenses (less incentives from other sources).</t>
  </si>
  <si>
    <t xml:space="preserve">Calculation 1: Exemption Amount. </t>
  </si>
  <si>
    <t>Based on the eligible project expenses, the percentage of eligible expenses included in the exemption amount, and the incentives, the exemption amount is calculated using the following equation:</t>
  </si>
  <si>
    <t xml:space="preserve">Calculation 2: Current Year Municipal Property Taxes. </t>
  </si>
  <si>
    <t>Calculation 3: Minimum number of years to meet the Exemption Amount.</t>
  </si>
  <si>
    <t xml:space="preserve">Based on the municipal property tax rate for the current year and the inputted assessed property value, the current year municipal property taxes are calculated using the following equation: </t>
  </si>
  <si>
    <t xml:space="preserve">Output 3: Final Exemption Term. </t>
  </si>
  <si>
    <t xml:space="preserve">The final determined exemption term is the lower of the maximum exemption term (see Output 1) and the minimum number of years to meet the exemption amount (see Calculation 3). </t>
  </si>
  <si>
    <t xml:space="preserve">Calculation 4: Maximum Assessed Value to be Exempted. </t>
  </si>
  <si>
    <t>Maximum Assessed Value to be Exempted:</t>
  </si>
  <si>
    <t xml:space="preserve">Output 4: Total Exemption Amount Over Term. </t>
  </si>
  <si>
    <t xml:space="preserve">Output 5: Summary Statements. </t>
  </si>
  <si>
    <r>
      <t>“</t>
    </r>
    <r>
      <rPr>
        <i/>
        <sz val="11"/>
        <color theme="1"/>
        <rFont val="Arial"/>
        <family val="2"/>
      </rPr>
      <t>Property Taxes</t>
    </r>
    <r>
      <rPr>
        <sz val="11"/>
        <color theme="1"/>
        <rFont val="Arial"/>
        <family val="2"/>
      </rPr>
      <t>” means the municipal property value taxes imposed by the District of Saanich.</t>
    </r>
  </si>
  <si>
    <t>Step 1: Select the appropriate estimator.</t>
  </si>
  <si>
    <t>Climate Action Tax Exemption Amount Estimator:
Multi-Unit Residential (Rental Apartment) OR Commercial Buildings</t>
  </si>
  <si>
    <t>Climate Action Tax Exemption Amount Estimator: 
Instructions and Explanation</t>
  </si>
  <si>
    <t xml:space="preserve">The percentage of eligible project expenses included in the exemption amount is based on (i) the building use, (ii) whether an electrical service upgrade is required, and (iii) whether there is a gas backup system. </t>
  </si>
  <si>
    <t>For Non-Strata Mixed-Use Buildings:</t>
  </si>
  <si>
    <t>For Stratas (Residential and Mixed Use):</t>
  </si>
  <si>
    <r>
      <rPr>
        <b/>
        <sz val="11"/>
        <color rgb="FFFF0000"/>
        <rFont val="Arial"/>
        <family val="2"/>
      </rPr>
      <t>IMPORTANT NOTE:</t>
    </r>
    <r>
      <rPr>
        <sz val="11"/>
        <color theme="1"/>
        <rFont val="Arial"/>
        <family val="2"/>
      </rPr>
      <t xml:space="preserve"> This tool is intended to provide </t>
    </r>
    <r>
      <rPr>
        <i/>
        <sz val="11"/>
        <color theme="1"/>
        <rFont val="Arial"/>
        <family val="2"/>
      </rPr>
      <t xml:space="preserve">an estimate </t>
    </r>
    <r>
      <rPr>
        <sz val="11"/>
        <color theme="1"/>
        <rFont val="Arial"/>
        <family val="2"/>
      </rPr>
      <t xml:space="preserve">of the tax exemption amount that a property may recieve. However, the actual value of an exemption </t>
    </r>
    <r>
      <rPr>
        <b/>
        <u/>
        <sz val="11"/>
        <color theme="1"/>
        <rFont val="Arial"/>
        <family val="2"/>
      </rPr>
      <t>WILL</t>
    </r>
    <r>
      <rPr>
        <sz val="11"/>
        <color theme="1"/>
        <rFont val="Arial"/>
        <family val="2"/>
      </rPr>
      <t xml:space="preserve"> vary from the "Exemption Amount", based on annually approved municipal tax rates and changes in assessed value of a property during the term of the exemption.</t>
    </r>
  </si>
  <si>
    <t>Commercial</t>
  </si>
  <si>
    <t>Note: for 2023, the municipal tax rate for Class 1 (residential) buildings is $2.61335 per $1,000 of assessed value, and for Class 6 (commercial) buildings is $12.79947 per $1,000 of assessed value.</t>
  </si>
  <si>
    <t>Based on the final exemption term (see Output 3) and the current year municipal property taxes (see Calculation 2), the maximum assessed value to be exempted (assuming assessment and taxes remain constant) is calculated using the following equation:</t>
  </si>
  <si>
    <r>
      <t xml:space="preserve">At the bottom of each estimator tool, statements will be generated summarizing the key results of the calculations, including (i) the assessed land and improvement value to which the municipal tax exemption will be applied, (ii) the exemption term, and (iii) an estimate of the total exemption amount over the term. 
</t>
    </r>
    <r>
      <rPr>
        <sz val="11"/>
        <color rgb="FFFF0000"/>
        <rFont val="Arial"/>
        <family val="2"/>
      </rPr>
      <t xml:space="preserve">PLEASE NOTE: </t>
    </r>
    <r>
      <rPr>
        <sz val="11"/>
        <color theme="1"/>
        <rFont val="Arial"/>
        <family val="2"/>
      </rPr>
      <t>For approved participants, the "exemption amount" will be included in the Exemption Agreement and is based upon anticipated project expenses and incentives from other sources. However, the Exemption Term and the Maximum Assessed Value to be Exempted will be re-calculated at the time of issuing the Exemption Certificate, using most recent assessed property values and tax rates. The actual value of the exemption may vary from the Exemption Amount based on fluctuating annual municipal tax rates and assessed values.</t>
    </r>
  </si>
  <si>
    <r>
      <t xml:space="preserve">Single Use: Multi-Unit Residential Rental Apartment </t>
    </r>
    <r>
      <rPr>
        <b/>
        <u/>
        <sz val="12"/>
        <color theme="1"/>
        <rFont val="Arial"/>
        <family val="2"/>
      </rPr>
      <t>OR</t>
    </r>
    <r>
      <rPr>
        <b/>
        <sz val="12"/>
        <color theme="1"/>
        <rFont val="Arial"/>
        <family val="2"/>
      </rPr>
      <t xml:space="preserve"> Commercial Buildings</t>
    </r>
  </si>
  <si>
    <t xml:space="preserve">Mixed-Use Buildings (Non-Strata) </t>
  </si>
  <si>
    <t>Mixed-Use (Non-Strata)</t>
  </si>
  <si>
    <t>Most Recent Municipal Property Taxes Paid:</t>
  </si>
  <si>
    <t xml:space="preserve">Based on the exemption amount and the most recent municipal property taxes paid, the minimum number of years to meet the exemption amount is calculated using the following equation: </t>
  </si>
  <si>
    <t>Residential</t>
  </si>
  <si>
    <r>
      <rPr>
        <b/>
        <sz val="11"/>
        <color rgb="FFFF0000"/>
        <rFont val="Arial"/>
        <family val="2"/>
      </rPr>
      <t>IMPORTANT NOTES:</t>
    </r>
    <r>
      <rPr>
        <sz val="11"/>
        <color theme="1"/>
        <rFont val="Arial"/>
        <family val="2"/>
      </rPr>
      <t xml:space="preserve"> For non-strata mixed-use buildings, enter the details for the residential and commercial components of your building in the appropriate column below.  
Contact </t>
    </r>
    <r>
      <rPr>
        <u/>
        <sz val="11"/>
        <color theme="1"/>
        <rFont val="Arial"/>
        <family val="2"/>
      </rPr>
      <t>sustainability@saanich.ca</t>
    </r>
    <r>
      <rPr>
        <sz val="11"/>
        <color theme="1"/>
        <rFont val="Arial"/>
        <family val="2"/>
      </rPr>
      <t xml:space="preserve"> for help determining the assessed value of the entire building.</t>
    </r>
  </si>
  <si>
    <t xml:space="preserve">The total exemption amount over term (assuming assessment and taxes remain constant) will be the lesser of the exemption amount (see Calculation 1) and the maximum exemption amount over the term (see Calculation 4). </t>
  </si>
  <si>
    <t xml:space="preserve">There are four estimator tools across two tabs. The first tab contains the tools for 1) rental apartment buildings, 2) commercial buildings, and 3) mixed-use (non-strata) buildings (i.e., residential and commercial). The second tab contains an estimator tool for 4) strata buildings (residential and commercial strata lots). </t>
  </si>
  <si>
    <t xml:space="preserve">The maximum exemption term is determined based on the building use. Multi-unit residential buildings have a maximum exemption term of 10 years, and commercial buildings or commercial strata lots have a maximum exemption term of 3 years. </t>
  </si>
  <si>
    <t>For a commercial building or commercial strata lots:
Where: (a) no electrical service upgrade is required; and (b) a gas backup system is installed or retained, the exemption amount is up to 50% of eligible project expenses (less incentives from other sources); 
Where: (a) an electrical service upgrade is required; and (b) gas backup system is not installed or retained, the exemption amount is up to 80% of eligible project expenses (less incentives from other sources).</t>
  </si>
  <si>
    <t>Climate Action Tax Exemption Amount Estimator: 
for Owner of a Strata Lot within a Strata Corporation</t>
  </si>
  <si>
    <r>
      <rPr>
        <b/>
        <sz val="11"/>
        <color rgb="FFFF0000"/>
        <rFont val="Arial"/>
        <family val="2"/>
      </rPr>
      <t>IMPORTANT NOTE:</t>
    </r>
    <r>
      <rPr>
        <sz val="11"/>
        <color theme="1"/>
        <rFont val="Arial"/>
        <family val="2"/>
      </rPr>
      <t xml:space="preserve"> The Climate Action Tax Exemption Amount Estimator for strata owners is designed to estimate the amount of an exemption for a single unit (strata lot) when the retrofit is a project carried out by the strata corporation. If you need assistance estimating the exemption amount for all units in the strata corporation, please contact </t>
    </r>
    <r>
      <rPr>
        <u/>
        <sz val="11"/>
        <color theme="1"/>
        <rFont val="Arial"/>
        <family val="2"/>
      </rPr>
      <t>sustainability@saanich.ca</t>
    </r>
    <r>
      <rPr>
        <sz val="11"/>
        <color theme="1"/>
        <rFont val="Arial"/>
        <family val="2"/>
      </rPr>
      <t xml:space="preserve">. </t>
    </r>
  </si>
  <si>
    <r>
      <t xml:space="preserve">Residential </t>
    </r>
    <r>
      <rPr>
        <b/>
        <u/>
        <sz val="12"/>
        <color theme="1"/>
        <rFont val="Arial"/>
        <family val="2"/>
      </rPr>
      <t>OR</t>
    </r>
    <r>
      <rPr>
        <b/>
        <sz val="12"/>
        <color theme="1"/>
        <rFont val="Arial"/>
        <family val="2"/>
      </rPr>
      <t xml:space="preserve"> Commercial Strata Lots 
(Strata Corporations: Multi-Unit Residential </t>
    </r>
    <r>
      <rPr>
        <b/>
        <u/>
        <sz val="12"/>
        <color theme="1"/>
        <rFont val="Arial"/>
        <family val="2"/>
      </rPr>
      <t>OR</t>
    </r>
    <r>
      <rPr>
        <b/>
        <sz val="12"/>
        <color theme="1"/>
        <rFont val="Arial"/>
        <family val="2"/>
      </rPr>
      <t xml:space="preserve"> Commercial Buildings)</t>
    </r>
  </si>
  <si>
    <t>Strata Lot Address:</t>
  </si>
  <si>
    <t>Percentage of Total Unit Entitlement:</t>
  </si>
  <si>
    <t>Total Unit Entitlement of All Strata Lots:</t>
  </si>
  <si>
    <t xml:space="preserve">Type of Strata Lot: </t>
  </si>
  <si>
    <t>Is an electrical service upgrade required?</t>
  </si>
  <si>
    <t>Commercial Applicant's ONLY:</t>
  </si>
  <si>
    <t>Information on Strata Corporation Project:</t>
  </si>
  <si>
    <t>Information on Project:</t>
  </si>
  <si>
    <t>Tax Information:</t>
  </si>
  <si>
    <t>Strata Lot Information:</t>
  </si>
  <si>
    <t>Building Information:</t>
  </si>
  <si>
    <t>Commercial Portion of Building ONLY:</t>
  </si>
  <si>
    <t>Exemption Amount Apportioned Based on Floor Area:</t>
  </si>
  <si>
    <t>Commercial Building</t>
  </si>
  <si>
    <t>Strata: 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</si>
</sst>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_);_(&quot;$&quot;* \(#,##0\);_(&quot;$&quot;* &quot;-&quot;??_);_(@_)"/>
    <numFmt numFmtId="165" formatCode="0.00000"/>
    <numFmt numFmtId="166" formatCode="0.000%"/>
    <numFmt numFmtId="167" formatCode="_(&quot;$&quot;* #,##0.000_);_(&quot;$&quot;* \(#,##0.000\);_(&quot;$&quot;* &quot;-&quot;???_);_(@_)"/>
  </numFmts>
  <fonts count="18" x14ac:knownFonts="1">
    <font>
      <sz val="11"/>
      <color theme="1"/>
      <name val="Arial"/>
      <family val="2"/>
    </font>
    <font>
      <sz val="11"/>
      <color theme="1"/>
      <name val="Arial"/>
      <family val="2"/>
    </font>
    <font>
      <sz val="11"/>
      <color rgb="FFFF0000"/>
      <name val="Arial"/>
      <family val="2"/>
    </font>
    <font>
      <b/>
      <sz val="11"/>
      <color theme="1"/>
      <name val="Arial"/>
      <family val="2"/>
    </font>
    <font>
      <sz val="11"/>
      <name val="Arial"/>
      <family val="2"/>
    </font>
    <font>
      <sz val="8"/>
      <name val="Arial"/>
      <family val="2"/>
    </font>
    <font>
      <i/>
      <sz val="11"/>
      <color theme="1"/>
      <name val="Arial"/>
      <family val="2"/>
    </font>
    <font>
      <b/>
      <sz val="11"/>
      <color rgb="FFFF0000"/>
      <name val="Arial"/>
      <family val="2"/>
    </font>
    <font>
      <b/>
      <sz val="12"/>
      <color theme="1"/>
      <name val="Arial"/>
      <family val="2"/>
    </font>
    <font>
      <b/>
      <u/>
      <sz val="12"/>
      <color theme="1"/>
      <name val="Arial"/>
      <family val="2"/>
    </font>
    <font>
      <sz val="9"/>
      <color indexed="81"/>
      <name val="Tahoma"/>
      <family val="2"/>
    </font>
    <font>
      <b/>
      <sz val="9"/>
      <color indexed="81"/>
      <name val="Tahoma"/>
      <family val="2"/>
    </font>
    <font>
      <u/>
      <sz val="11"/>
      <name val="Arial"/>
      <family val="2"/>
    </font>
    <font>
      <u/>
      <sz val="11"/>
      <color theme="1"/>
      <name val="Arial"/>
      <family val="2"/>
    </font>
    <font>
      <b/>
      <sz val="14"/>
      <color theme="4"/>
      <name val="Arial"/>
      <family val="2"/>
    </font>
    <font>
      <b/>
      <sz val="16"/>
      <color theme="4"/>
      <name val="Arial"/>
      <family val="2"/>
    </font>
    <font>
      <b/>
      <u/>
      <sz val="11"/>
      <color theme="1"/>
      <name val="Arial"/>
      <family val="2"/>
    </font>
    <font>
      <b/>
      <sz val="1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2" tint="0.39997558519241921"/>
        <bgColor indexed="64"/>
      </patternFill>
    </fill>
    <fill>
      <patternFill patternType="solid">
        <fgColor theme="2" tint="0.79998168889431442"/>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right/>
      <top/>
      <bottom/>
      <diagonal style="thin">
        <color auto="1"/>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3" fillId="0" borderId="1" xfId="0" applyFont="1" applyBorder="1"/>
    <xf numFmtId="0" fontId="3" fillId="2" borderId="3" xfId="0" applyFont="1" applyFill="1" applyBorder="1"/>
    <xf numFmtId="0" fontId="0" fillId="0" borderId="5" xfId="0" applyBorder="1"/>
    <xf numFmtId="0" fontId="0" fillId="3" borderId="5" xfId="0" applyFill="1" applyBorder="1"/>
    <xf numFmtId="0" fontId="0" fillId="3" borderId="6" xfId="0" applyFill="1" applyBorder="1"/>
    <xf numFmtId="0" fontId="3" fillId="0" borderId="5" xfId="0" applyFont="1" applyBorder="1"/>
    <xf numFmtId="0" fontId="0" fillId="0" borderId="11" xfId="0" applyBorder="1"/>
    <xf numFmtId="0" fontId="0" fillId="0" borderId="2" xfId="0" applyBorder="1"/>
    <xf numFmtId="0" fontId="0" fillId="3" borderId="6" xfId="0" applyFill="1" applyBorder="1" applyAlignment="1">
      <alignment horizontal="center"/>
    </xf>
    <xf numFmtId="164" fontId="3" fillId="3" borderId="0" xfId="1" applyNumberFormat="1" applyFont="1" applyFill="1" applyBorder="1"/>
    <xf numFmtId="164" fontId="3" fillId="3" borderId="6" xfId="1" applyNumberFormat="1" applyFont="1" applyFill="1" applyBorder="1"/>
    <xf numFmtId="0" fontId="0" fillId="3" borderId="6" xfId="0" applyFill="1" applyBorder="1" applyAlignment="1">
      <alignment horizontal="center" vertical="center"/>
    </xf>
    <xf numFmtId="0" fontId="0" fillId="0" borderId="2" xfId="0" applyBorder="1" applyAlignment="1">
      <alignment vertical="top" wrapText="1"/>
    </xf>
    <xf numFmtId="0" fontId="0" fillId="0" borderId="3" xfId="0" applyBorder="1" applyAlignment="1">
      <alignment vertical="top" wrapText="1"/>
    </xf>
    <xf numFmtId="0" fontId="0" fillId="0" borderId="2" xfId="0" applyBorder="1" applyAlignment="1">
      <alignment wrapText="1"/>
    </xf>
    <xf numFmtId="0" fontId="4" fillId="0" borderId="2" xfId="0" applyFont="1" applyBorder="1" applyAlignment="1">
      <alignment wrapText="1"/>
    </xf>
    <xf numFmtId="0" fontId="0" fillId="0" borderId="3" xfId="0" applyBorder="1" applyAlignment="1">
      <alignment wrapText="1"/>
    </xf>
    <xf numFmtId="0" fontId="0" fillId="5" borderId="0" xfId="0" applyFill="1" applyAlignment="1">
      <alignment horizontal="center" wrapText="1"/>
    </xf>
    <xf numFmtId="0" fontId="15" fillId="5" borderId="0" xfId="0" applyFont="1" applyFill="1" applyAlignment="1">
      <alignment vertical="center" wrapText="1"/>
    </xf>
    <xf numFmtId="0" fontId="0" fillId="5" borderId="0" xfId="0" applyFill="1"/>
    <xf numFmtId="0" fontId="3" fillId="5" borderId="0" xfId="0" applyFont="1" applyFill="1"/>
    <xf numFmtId="0" fontId="0" fillId="5" borderId="0" xfId="0" applyFill="1" applyAlignment="1">
      <alignment wrapText="1"/>
    </xf>
    <xf numFmtId="0" fontId="0" fillId="5" borderId="0" xfId="0" applyFill="1" applyAlignment="1">
      <alignment vertical="top" wrapText="1"/>
    </xf>
    <xf numFmtId="0" fontId="3" fillId="6" borderId="3" xfId="0" applyFont="1" applyFill="1" applyBorder="1"/>
    <xf numFmtId="0" fontId="0" fillId="7" borderId="4" xfId="0" applyFill="1" applyBorder="1"/>
    <xf numFmtId="0" fontId="0" fillId="8" borderId="5" xfId="0" applyFill="1" applyBorder="1"/>
    <xf numFmtId="0" fontId="4" fillId="8" borderId="5" xfId="0" applyFont="1" applyFill="1" applyBorder="1"/>
    <xf numFmtId="0" fontId="3" fillId="9" borderId="2" xfId="0" applyFont="1" applyFill="1" applyBorder="1"/>
    <xf numFmtId="0" fontId="3" fillId="10" borderId="2" xfId="0" applyFont="1" applyFill="1" applyBorder="1"/>
    <xf numFmtId="0" fontId="3" fillId="11" borderId="2" xfId="0" applyFont="1" applyFill="1" applyBorder="1"/>
    <xf numFmtId="0" fontId="8" fillId="7" borderId="1" xfId="0" applyFont="1" applyFill="1" applyBorder="1" applyAlignment="1">
      <alignment vertical="top" wrapText="1"/>
    </xf>
    <xf numFmtId="0" fontId="8" fillId="7" borderId="2" xfId="0" applyFont="1" applyFill="1" applyBorder="1" applyAlignment="1">
      <alignment vertical="top" wrapText="1"/>
    </xf>
    <xf numFmtId="0" fontId="8" fillId="9" borderId="1" xfId="0" applyFont="1" applyFill="1" applyBorder="1"/>
    <xf numFmtId="0" fontId="8" fillId="9" borderId="2" xfId="0" applyFont="1" applyFill="1" applyBorder="1"/>
    <xf numFmtId="0" fontId="8" fillId="10" borderId="2" xfId="0" applyFont="1" applyFill="1" applyBorder="1" applyAlignment="1">
      <alignment wrapText="1"/>
    </xf>
    <xf numFmtId="0" fontId="7" fillId="5" borderId="0" xfId="0" applyFont="1" applyFill="1"/>
    <xf numFmtId="0" fontId="2" fillId="5" borderId="0" xfId="0" applyFont="1" applyFill="1"/>
    <xf numFmtId="0" fontId="14" fillId="5" borderId="0" xfId="0" applyFont="1" applyFill="1" applyAlignment="1">
      <alignment horizontal="center" vertical="center" wrapText="1"/>
    </xf>
    <xf numFmtId="0" fontId="0" fillId="5" borderId="0" xfId="0" applyFill="1" applyAlignment="1">
      <alignment horizontal="center" vertical="center" wrapText="1"/>
    </xf>
    <xf numFmtId="0" fontId="3" fillId="3" borderId="6" xfId="0" applyFont="1" applyFill="1" applyBorder="1" applyAlignment="1">
      <alignment horizontal="center"/>
    </xf>
    <xf numFmtId="0" fontId="4" fillId="7" borderId="6" xfId="0" applyFont="1" applyFill="1" applyBorder="1" applyAlignment="1" applyProtection="1">
      <alignment horizontal="right"/>
      <protection locked="0"/>
    </xf>
    <xf numFmtId="0" fontId="0" fillId="7" borderId="6" xfId="0" applyFill="1" applyBorder="1" applyAlignment="1" applyProtection="1">
      <alignment horizontal="center"/>
      <protection locked="0"/>
    </xf>
    <xf numFmtId="0" fontId="0" fillId="7" borderId="6" xfId="0" applyFill="1" applyBorder="1" applyAlignment="1" applyProtection="1">
      <alignment horizontal="center" vertical="center"/>
      <protection locked="0"/>
    </xf>
    <xf numFmtId="164" fontId="0" fillId="7" borderId="6" xfId="1" applyNumberFormat="1" applyFont="1" applyFill="1" applyBorder="1" applyProtection="1">
      <protection locked="0"/>
    </xf>
    <xf numFmtId="0" fontId="0" fillId="7" borderId="6" xfId="0" applyFill="1" applyBorder="1" applyProtection="1">
      <protection locked="0"/>
    </xf>
    <xf numFmtId="164" fontId="0" fillId="7" borderId="0" xfId="1" applyNumberFormat="1" applyFont="1" applyFill="1" applyBorder="1" applyProtection="1">
      <protection locked="0"/>
    </xf>
    <xf numFmtId="0" fontId="7" fillId="3" borderId="5" xfId="0" applyFont="1" applyFill="1" applyBorder="1" applyProtection="1">
      <protection hidden="1"/>
    </xf>
    <xf numFmtId="9" fontId="1" fillId="0" borderId="6" xfId="2" applyFont="1" applyFill="1" applyBorder="1" applyProtection="1">
      <protection hidden="1"/>
    </xf>
    <xf numFmtId="164" fontId="3" fillId="6" borderId="6" xfId="1" applyNumberFormat="1" applyFont="1" applyFill="1" applyBorder="1" applyProtection="1">
      <protection hidden="1"/>
    </xf>
    <xf numFmtId="165" fontId="4" fillId="0" borderId="6" xfId="1" applyNumberFormat="1" applyFont="1" applyFill="1" applyBorder="1" applyProtection="1">
      <protection hidden="1"/>
    </xf>
    <xf numFmtId="164" fontId="4" fillId="0" borderId="6" xfId="1" applyNumberFormat="1" applyFont="1" applyFill="1" applyBorder="1" applyProtection="1">
      <protection hidden="1"/>
    </xf>
    <xf numFmtId="1" fontId="0" fillId="0" borderId="6" xfId="0" applyNumberFormat="1" applyBorder="1" applyProtection="1">
      <protection hidden="1"/>
    </xf>
    <xf numFmtId="164" fontId="3" fillId="2" borderId="6" xfId="1" applyNumberFormat="1" applyFont="1" applyFill="1" applyBorder="1" applyProtection="1">
      <protection hidden="1"/>
    </xf>
    <xf numFmtId="9" fontId="0" fillId="0" borderId="0" xfId="2" applyFont="1" applyFill="1" applyBorder="1" applyProtection="1">
      <protection hidden="1"/>
    </xf>
    <xf numFmtId="9" fontId="0" fillId="0" borderId="6" xfId="2" applyFont="1" applyFill="1" applyBorder="1" applyProtection="1">
      <protection hidden="1"/>
    </xf>
    <xf numFmtId="164" fontId="0" fillId="0" borderId="6" xfId="0" applyNumberFormat="1" applyBorder="1" applyProtection="1">
      <protection hidden="1"/>
    </xf>
    <xf numFmtId="9" fontId="1" fillId="0" borderId="0" xfId="2" applyFont="1" applyFill="1" applyBorder="1" applyProtection="1">
      <protection hidden="1"/>
    </xf>
    <xf numFmtId="164" fontId="3" fillId="6" borderId="6" xfId="0" applyNumberFormat="1" applyFont="1" applyFill="1" applyBorder="1" applyProtection="1">
      <protection hidden="1"/>
    </xf>
    <xf numFmtId="2" fontId="4" fillId="0" borderId="0" xfId="1" applyNumberFormat="1" applyFont="1" applyFill="1" applyBorder="1" applyProtection="1">
      <protection hidden="1"/>
    </xf>
    <xf numFmtId="2" fontId="4" fillId="0" borderId="6" xfId="1" applyNumberFormat="1" applyFont="1" applyFill="1" applyBorder="1" applyProtection="1">
      <protection hidden="1"/>
    </xf>
    <xf numFmtId="164" fontId="4" fillId="0" borderId="0" xfId="1" applyNumberFormat="1" applyFont="1" applyFill="1" applyBorder="1" applyProtection="1">
      <protection hidden="1"/>
    </xf>
    <xf numFmtId="1" fontId="0" fillId="5" borderId="6" xfId="0" applyNumberFormat="1" applyFill="1" applyBorder="1" applyProtection="1">
      <protection hidden="1"/>
    </xf>
    <xf numFmtId="164" fontId="3" fillId="2" borderId="0" xfId="1" applyNumberFormat="1" applyFont="1" applyFill="1" applyBorder="1" applyProtection="1">
      <protection hidden="1"/>
    </xf>
    <xf numFmtId="0" fontId="0" fillId="0" borderId="6" xfId="0" applyBorder="1" applyAlignment="1" applyProtection="1">
      <alignment horizontal="center" vertical="center"/>
      <protection hidden="1"/>
    </xf>
    <xf numFmtId="1" fontId="4" fillId="7" borderId="6" xfId="0" applyNumberFormat="1" applyFont="1" applyFill="1" applyBorder="1" applyAlignment="1" applyProtection="1">
      <alignment horizontal="right"/>
      <protection locked="0"/>
    </xf>
    <xf numFmtId="1" fontId="0" fillId="3" borderId="6" xfId="0" applyNumberFormat="1" applyFill="1" applyBorder="1" applyAlignment="1" applyProtection="1">
      <alignment horizontal="right"/>
      <protection hidden="1"/>
    </xf>
    <xf numFmtId="0" fontId="3" fillId="3" borderId="5" xfId="0" applyFont="1" applyFill="1" applyBorder="1"/>
    <xf numFmtId="0" fontId="0" fillId="4" borderId="5" xfId="0" applyFill="1" applyBorder="1"/>
    <xf numFmtId="0" fontId="0" fillId="4" borderId="6" xfId="0" applyFill="1" applyBorder="1" applyAlignment="1" applyProtection="1">
      <alignment horizontal="center" vertical="center"/>
      <protection locked="0"/>
    </xf>
    <xf numFmtId="164" fontId="4" fillId="4" borderId="6" xfId="1" applyNumberFormat="1" applyFont="1" applyFill="1" applyBorder="1" applyProtection="1">
      <protection hidden="1"/>
    </xf>
    <xf numFmtId="0" fontId="3" fillId="4" borderId="5" xfId="0" applyFont="1" applyFill="1" applyBorder="1"/>
    <xf numFmtId="1" fontId="3" fillId="4" borderId="6" xfId="0" applyNumberFormat="1" applyFont="1" applyFill="1" applyBorder="1" applyAlignment="1" applyProtection="1">
      <alignment horizontal="right"/>
      <protection hidden="1"/>
    </xf>
    <xf numFmtId="164" fontId="3" fillId="4" borderId="6" xfId="1" applyNumberFormat="1" applyFont="1" applyFill="1" applyBorder="1" applyProtection="1">
      <protection hidden="1"/>
    </xf>
    <xf numFmtId="167" fontId="3" fillId="2" borderId="6" xfId="1" applyNumberFormat="1" applyFont="1" applyFill="1" applyBorder="1" applyProtection="1">
      <protection hidden="1"/>
    </xf>
    <xf numFmtId="167" fontId="3" fillId="4" borderId="6" xfId="1" applyNumberFormat="1" applyFont="1" applyFill="1" applyBorder="1" applyProtection="1">
      <protection hidden="1"/>
    </xf>
    <xf numFmtId="1" fontId="0" fillId="4" borderId="6" xfId="0" applyNumberFormat="1" applyFill="1" applyBorder="1" applyAlignment="1" applyProtection="1">
      <alignment horizontal="right"/>
      <protection hidden="1"/>
    </xf>
    <xf numFmtId="0" fontId="0" fillId="4" borderId="6" xfId="0" applyFill="1" applyBorder="1"/>
    <xf numFmtId="0" fontId="7" fillId="5" borderId="0" xfId="0" quotePrefix="1" applyFont="1" applyFill="1"/>
    <xf numFmtId="167" fontId="3" fillId="3" borderId="6" xfId="1" applyNumberFormat="1" applyFont="1" applyFill="1" applyBorder="1" applyProtection="1">
      <protection hidden="1"/>
    </xf>
    <xf numFmtId="0" fontId="8" fillId="3" borderId="6"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8" fillId="3" borderId="6" xfId="0" applyFont="1" applyFill="1" applyBorder="1" applyAlignment="1">
      <alignment horizontal="center"/>
    </xf>
    <xf numFmtId="0" fontId="3" fillId="3" borderId="5" xfId="0" applyFont="1" applyFill="1" applyBorder="1" applyAlignment="1">
      <alignment horizontal="left"/>
    </xf>
    <xf numFmtId="0" fontId="8" fillId="3" borderId="0" xfId="0" applyFont="1" applyFill="1" applyAlignment="1">
      <alignment horizontal="center"/>
    </xf>
    <xf numFmtId="0" fontId="0" fillId="3" borderId="0" xfId="0" applyFill="1" applyAlignment="1">
      <alignment horizontal="center"/>
    </xf>
    <xf numFmtId="0" fontId="3" fillId="3" borderId="0" xfId="0" applyFont="1" applyFill="1" applyAlignment="1">
      <alignment horizontal="center"/>
    </xf>
    <xf numFmtId="0" fontId="0" fillId="7" borderId="0" xfId="0" applyFill="1" applyProtection="1">
      <protection locked="0"/>
    </xf>
    <xf numFmtId="164" fontId="0" fillId="0" borderId="0" xfId="0" applyNumberFormat="1" applyProtection="1">
      <protection hidden="1"/>
    </xf>
    <xf numFmtId="164" fontId="3" fillId="2" borderId="0" xfId="0" applyNumberFormat="1" applyFont="1" applyFill="1" applyProtection="1">
      <protection hidden="1"/>
    </xf>
    <xf numFmtId="0" fontId="0" fillId="3" borderId="0" xfId="0" applyFill="1"/>
    <xf numFmtId="1" fontId="0" fillId="0" borderId="0" xfId="0" applyNumberFormat="1" applyProtection="1">
      <protection hidden="1"/>
    </xf>
    <xf numFmtId="0" fontId="8" fillId="4" borderId="17" xfId="0" applyFont="1" applyFill="1" applyBorder="1" applyAlignment="1">
      <alignment horizontal="center"/>
    </xf>
    <xf numFmtId="0" fontId="8" fillId="4" borderId="18" xfId="0" applyFont="1" applyFill="1" applyBorder="1" applyAlignment="1">
      <alignment horizontal="center"/>
    </xf>
    <xf numFmtId="0" fontId="8" fillId="4" borderId="19" xfId="0" applyFont="1" applyFill="1" applyBorder="1" applyAlignment="1">
      <alignment horizontal="center"/>
    </xf>
    <xf numFmtId="0" fontId="7" fillId="4" borderId="5" xfId="0" applyFont="1" applyFill="1" applyBorder="1"/>
    <xf numFmtId="0" fontId="0" fillId="4" borderId="0" xfId="0" applyFill="1" applyAlignment="1">
      <alignment horizontal="center"/>
    </xf>
    <xf numFmtId="0" fontId="0" fillId="4" borderId="6" xfId="0" applyFill="1" applyBorder="1" applyAlignment="1">
      <alignment horizontal="center"/>
    </xf>
    <xf numFmtId="0" fontId="17" fillId="3" borderId="5" xfId="0" applyFont="1" applyFill="1" applyBorder="1"/>
    <xf numFmtId="164" fontId="4" fillId="4" borderId="0" xfId="1" applyNumberFormat="1" applyFont="1" applyFill="1" applyBorder="1" applyProtection="1">
      <protection hidden="1"/>
    </xf>
    <xf numFmtId="1" fontId="3" fillId="4" borderId="0" xfId="0" applyNumberFormat="1" applyFont="1" applyFill="1" applyAlignment="1" applyProtection="1">
      <alignment horizontal="right"/>
      <protection hidden="1"/>
    </xf>
    <xf numFmtId="164" fontId="3" fillId="4" borderId="0" xfId="1" applyNumberFormat="1" applyFont="1" applyFill="1" applyBorder="1" applyProtection="1">
      <protection hidden="1"/>
    </xf>
    <xf numFmtId="164" fontId="3" fillId="3" borderId="6" xfId="1" applyNumberFormat="1" applyFont="1" applyFill="1" applyBorder="1" applyProtection="1">
      <protection hidden="1"/>
    </xf>
    <xf numFmtId="164" fontId="3" fillId="3" borderId="0" xfId="0" applyNumberFormat="1" applyFont="1" applyFill="1" applyProtection="1">
      <protection hidden="1"/>
    </xf>
    <xf numFmtId="164" fontId="3" fillId="3" borderId="6" xfId="0" applyNumberFormat="1" applyFont="1" applyFill="1" applyBorder="1" applyProtection="1">
      <protection hidden="1"/>
    </xf>
    <xf numFmtId="164" fontId="3" fillId="4" borderId="0" xfId="0" applyNumberFormat="1" applyFont="1" applyFill="1" applyProtection="1">
      <protection hidden="1"/>
    </xf>
    <xf numFmtId="164" fontId="3" fillId="4" borderId="6" xfId="0" applyNumberFormat="1" applyFont="1" applyFill="1" applyBorder="1" applyProtection="1">
      <protection hidden="1"/>
    </xf>
    <xf numFmtId="0" fontId="0" fillId="4" borderId="0" xfId="0" applyFill="1" applyProtection="1">
      <protection hidden="1"/>
    </xf>
    <xf numFmtId="0" fontId="0" fillId="4" borderId="6" xfId="0" applyFill="1" applyBorder="1" applyProtection="1">
      <protection hidden="1"/>
    </xf>
    <xf numFmtId="0" fontId="0" fillId="3" borderId="0" xfId="0" applyFill="1" applyProtection="1">
      <protection hidden="1"/>
    </xf>
    <xf numFmtId="0" fontId="0" fillId="3" borderId="6" xfId="0" applyFill="1" applyBorder="1" applyProtection="1">
      <protection hidden="1"/>
    </xf>
    <xf numFmtId="0" fontId="0" fillId="4" borderId="0" xfId="0" applyFill="1"/>
    <xf numFmtId="0" fontId="0" fillId="4" borderId="6"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5" borderId="7" xfId="0" applyFill="1" applyBorder="1" applyAlignment="1" applyProtection="1">
      <alignment horizontal="center" wrapText="1"/>
      <protection hidden="1"/>
    </xf>
    <xf numFmtId="0" fontId="0" fillId="5" borderId="12" xfId="0" applyFill="1" applyBorder="1" applyAlignment="1" applyProtection="1">
      <alignment horizontal="center" wrapText="1"/>
      <protection hidden="1"/>
    </xf>
    <xf numFmtId="0" fontId="0" fillId="5" borderId="8" xfId="0" applyFill="1" applyBorder="1" applyAlignment="1" applyProtection="1">
      <alignment horizontal="center" wrapText="1"/>
      <protection hidden="1"/>
    </xf>
    <xf numFmtId="164" fontId="0" fillId="7" borderId="0" xfId="1" applyNumberFormat="1" applyFont="1" applyFill="1" applyBorder="1" applyAlignment="1" applyProtection="1">
      <alignment horizontal="center"/>
      <protection locked="0"/>
    </xf>
    <xf numFmtId="164" fontId="0" fillId="7" borderId="6" xfId="1" applyNumberFormat="1" applyFont="1" applyFill="1" applyBorder="1" applyAlignment="1" applyProtection="1">
      <alignment horizontal="center"/>
      <protection locked="0"/>
    </xf>
    <xf numFmtId="0" fontId="0" fillId="5" borderId="13" xfId="0" applyFill="1" applyBorder="1" applyAlignment="1" applyProtection="1">
      <alignment horizontal="center" wrapText="1"/>
      <protection hidden="1"/>
    </xf>
    <xf numFmtId="0" fontId="0" fillId="5" borderId="14" xfId="0" applyFill="1" applyBorder="1" applyAlignment="1" applyProtection="1">
      <alignment horizontal="center" wrapText="1"/>
      <protection hidden="1"/>
    </xf>
    <xf numFmtId="0" fontId="0" fillId="5" borderId="15" xfId="0" applyFill="1" applyBorder="1" applyAlignment="1" applyProtection="1">
      <alignment horizontal="center" wrapText="1"/>
      <protection hidden="1"/>
    </xf>
    <xf numFmtId="0" fontId="0" fillId="5" borderId="5" xfId="0" applyFill="1" applyBorder="1" applyAlignment="1" applyProtection="1">
      <alignment horizontal="center" wrapText="1"/>
      <protection hidden="1"/>
    </xf>
    <xf numFmtId="0" fontId="0" fillId="5" borderId="0" xfId="0" applyFill="1" applyAlignment="1" applyProtection="1">
      <alignment horizontal="center" wrapText="1"/>
      <protection hidden="1"/>
    </xf>
    <xf numFmtId="0" fontId="0" fillId="5" borderId="6" xfId="0" applyFill="1" applyBorder="1" applyAlignment="1" applyProtection="1">
      <alignment horizontal="center" wrapText="1"/>
      <protection hidden="1"/>
    </xf>
    <xf numFmtId="0" fontId="0" fillId="0" borderId="13" xfId="0" applyBorder="1" applyAlignment="1" applyProtection="1">
      <alignment horizontal="center" wrapText="1"/>
      <protection hidden="1"/>
    </xf>
    <xf numFmtId="0" fontId="0" fillId="0" borderId="14" xfId="0" applyBorder="1" applyAlignment="1" applyProtection="1">
      <alignment horizontal="center" wrapText="1"/>
      <protection hidden="1"/>
    </xf>
    <xf numFmtId="0" fontId="0" fillId="0" borderId="15"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6" xfId="0" applyBorder="1" applyAlignment="1" applyProtection="1">
      <alignment horizontal="center" wrapText="1"/>
      <protection hidden="1"/>
    </xf>
    <xf numFmtId="0" fontId="8" fillId="4" borderId="9" xfId="0" applyFont="1" applyFill="1" applyBorder="1" applyAlignment="1">
      <alignment horizontal="center"/>
    </xf>
    <xf numFmtId="0" fontId="8" fillId="4" borderId="16" xfId="0" applyFont="1" applyFill="1" applyBorder="1" applyAlignment="1">
      <alignment horizontal="center"/>
    </xf>
    <xf numFmtId="0" fontId="8" fillId="4" borderId="10" xfId="0" applyFont="1" applyFill="1" applyBorder="1" applyAlignment="1">
      <alignment horizontal="center"/>
    </xf>
    <xf numFmtId="0" fontId="3" fillId="5" borderId="13" xfId="0" applyFont="1" applyFill="1" applyBorder="1" applyAlignment="1" applyProtection="1">
      <alignment horizontal="center" wrapText="1"/>
      <protection hidden="1"/>
    </xf>
    <xf numFmtId="0" fontId="3" fillId="5" borderId="15" xfId="0" applyFont="1" applyFill="1" applyBorder="1" applyAlignment="1" applyProtection="1">
      <alignment horizontal="center" wrapText="1"/>
      <protection hidden="1"/>
    </xf>
    <xf numFmtId="0" fontId="3" fillId="5" borderId="5" xfId="0" applyFont="1" applyFill="1" applyBorder="1" applyAlignment="1" applyProtection="1">
      <alignment horizontal="center" wrapText="1"/>
      <protection hidden="1"/>
    </xf>
    <xf numFmtId="0" fontId="3" fillId="5" borderId="6" xfId="0" applyFont="1" applyFill="1" applyBorder="1" applyAlignment="1" applyProtection="1">
      <alignment horizontal="center" wrapText="1"/>
      <protection hidden="1"/>
    </xf>
    <xf numFmtId="0" fontId="4" fillId="7" borderId="0" xfId="0" applyFont="1" applyFill="1" applyAlignment="1" applyProtection="1">
      <alignment horizontal="center"/>
      <protection locked="0"/>
    </xf>
    <xf numFmtId="0" fontId="4" fillId="7" borderId="6" xfId="0" applyFont="1" applyFill="1" applyBorder="1" applyAlignment="1" applyProtection="1">
      <alignment horizontal="center"/>
      <protection locked="0"/>
    </xf>
    <xf numFmtId="0" fontId="0" fillId="7" borderId="0" xfId="0" applyFill="1" applyAlignment="1" applyProtection="1">
      <alignment horizontal="center"/>
      <protection locked="0"/>
    </xf>
    <xf numFmtId="0" fontId="0" fillId="7" borderId="6" xfId="0" applyFill="1" applyBorder="1" applyAlignment="1" applyProtection="1">
      <alignment horizontal="center"/>
      <protection locked="0"/>
    </xf>
    <xf numFmtId="0" fontId="3" fillId="5" borderId="7" xfId="0" applyFont="1" applyFill="1" applyBorder="1" applyAlignment="1" applyProtection="1">
      <alignment horizontal="center" wrapText="1"/>
      <protection hidden="1"/>
    </xf>
    <xf numFmtId="0" fontId="3" fillId="5" borderId="8" xfId="0" applyFont="1" applyFill="1" applyBorder="1" applyAlignment="1" applyProtection="1">
      <alignment horizontal="center" wrapText="1"/>
      <protection hidden="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3" fillId="2" borderId="0" xfId="0" applyNumberFormat="1" applyFont="1" applyFill="1" applyAlignment="1" applyProtection="1">
      <alignment horizontal="center"/>
      <protection hidden="1"/>
    </xf>
    <xf numFmtId="1" fontId="3" fillId="6" borderId="6" xfId="0" applyNumberFormat="1" applyFont="1" applyFill="1" applyBorder="1" applyAlignment="1" applyProtection="1">
      <alignment horizontal="center"/>
      <protection hidden="1"/>
    </xf>
    <xf numFmtId="1" fontId="0" fillId="0" borderId="6" xfId="0" applyNumberFormat="1" applyBorder="1" applyAlignment="1" applyProtection="1">
      <alignment horizontal="center"/>
      <protection hidden="1"/>
    </xf>
    <xf numFmtId="1" fontId="3" fillId="2" borderId="6"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6" xfId="0" applyBorder="1" applyAlignment="1" applyProtection="1">
      <alignment horizontal="center"/>
      <protection hidden="1"/>
    </xf>
    <xf numFmtId="0" fontId="2" fillId="5" borderId="0" xfId="0" applyFont="1" applyFill="1" applyProtection="1">
      <protection hidden="1"/>
    </xf>
    <xf numFmtId="0" fontId="0" fillId="5" borderId="5" xfId="0" applyFill="1" applyBorder="1"/>
    <xf numFmtId="166" fontId="4" fillId="5" borderId="6" xfId="2" applyNumberFormat="1" applyFont="1" applyFill="1" applyBorder="1" applyAlignment="1" applyProtection="1">
      <alignment horizontal="right"/>
      <protection hidden="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66"/>
      <color rgb="FFFFFFDD"/>
      <color rgb="FFFFFFAF"/>
      <color rgb="FFA7E8FF"/>
      <color rgb="FF79DC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57150</xdr:rowOff>
    </xdr:from>
    <xdr:ext cx="8857488" cy="19107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34842E66-0848-B853-BF1A-FB36F9CA93B8}"/>
                </a:ext>
              </a:extLst>
            </xdr:cNvPr>
            <xdr:cNvSpPr txBox="1"/>
          </xdr:nvSpPr>
          <xdr:spPr>
            <a:xfrm>
              <a:off x="0" y="7572375"/>
              <a:ext cx="88574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𝐸𝑥𝑒𝑚𝑝𝑡𝑖𝑜𝑛</m:t>
                    </m:r>
                    <m:r>
                      <a:rPr lang="en-US" sz="1100" b="0" i="1">
                        <a:latin typeface="Cambria Math" panose="02040503050406030204" pitchFamily="18" charset="0"/>
                      </a:rPr>
                      <m:t> </m:t>
                    </m:r>
                    <m:r>
                      <a:rPr lang="en-US" sz="1100" b="0" i="1">
                        <a:latin typeface="Cambria Math" panose="02040503050406030204" pitchFamily="18" charset="0"/>
                      </a:rPr>
                      <m:t>𝐴𝑚𝑜𝑢𝑛𝑡</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m:t>
                    </m:r>
                    <m:d>
                      <m:dPr>
                        <m:ctrlPr>
                          <a:rPr lang="en-US" sz="1100" b="0" i="1">
                            <a:latin typeface="Cambria Math" panose="02040503050406030204" pitchFamily="18" charset="0"/>
                          </a:rPr>
                        </m:ctrlPr>
                      </m:dPr>
                      <m:e>
                        <m:d>
                          <m:dPr>
                            <m:ctrlPr>
                              <a:rPr lang="en-US" sz="1100" b="0" i="1">
                                <a:latin typeface="Cambria Math" panose="02040503050406030204" pitchFamily="18" charset="0"/>
                              </a:rPr>
                            </m:ctrlPr>
                          </m:dPr>
                          <m:e>
                            <m:r>
                              <a:rPr lang="en-US" sz="1100" b="0" i="1">
                                <a:latin typeface="Cambria Math" panose="02040503050406030204" pitchFamily="18" charset="0"/>
                              </a:rPr>
                              <m:t>𝐸𝑙𝑖𝑔𝑖𝑏𝑙𝑒</m:t>
                            </m:r>
                            <m:r>
                              <a:rPr lang="en-US" sz="1100" b="0" i="1">
                                <a:latin typeface="Cambria Math" panose="02040503050406030204" pitchFamily="18" charset="0"/>
                              </a:rPr>
                              <m:t> </m:t>
                            </m:r>
                            <m:r>
                              <a:rPr lang="en-US" sz="1100" b="0" i="1">
                                <a:latin typeface="Cambria Math" panose="02040503050406030204" pitchFamily="18" charset="0"/>
                              </a:rPr>
                              <m:t>𝑃𝑟𝑜𝑗𝑒𝑐𝑡</m:t>
                            </m:r>
                            <m:r>
                              <a:rPr lang="en-US" sz="1100" b="0" i="1">
                                <a:latin typeface="Cambria Math" panose="02040503050406030204" pitchFamily="18" charset="0"/>
                              </a:rPr>
                              <m:t> </m:t>
                            </m:r>
                            <m:r>
                              <a:rPr lang="en-US" sz="1100" b="0" i="1">
                                <a:latin typeface="Cambria Math" panose="02040503050406030204" pitchFamily="18" charset="0"/>
                              </a:rPr>
                              <m:t>𝐸𝑥𝑝𝑒𝑛𝑠𝑒𝑠</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e>
                        </m:d>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𝑃𝑒𝑟𝑐𝑒𝑛𝑡𝑎𝑔𝑒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𝐼𝑛𝑐𝑙𝑢𝑑𝑒𝑑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𝑖𝑛</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𝐸𝑥𝑒𝑚𝑝𝑡𝑖𝑜𝑛</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𝐴𝑚𝑜𝑢𝑛𝑡</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m:t>
                                </m:r>
                              </m:e>
                            </m:d>
                          </m:e>
                        </m:d>
                      </m:e>
                    </m:d>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𝑆𝑢𝑚</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𝑜𝑓</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𝐴𝑙𝑙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𝐼𝑛𝑐𝑒𝑛𝑡𝑖𝑣𝑒𝑠</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m:t>
                        </m:r>
                      </m:e>
                    </m:d>
                    <m:r>
                      <a:rPr lang="en-US" sz="1100" b="0" i="1">
                        <a:latin typeface="Cambria Math" panose="02040503050406030204" pitchFamily="18" charset="0"/>
                        <a:ea typeface="Cambria Math" panose="02040503050406030204" pitchFamily="18" charset="0"/>
                      </a:rPr>
                      <m:t>)</m:t>
                    </m:r>
                  </m:oMath>
                </m:oMathPara>
              </a14:m>
              <a:endParaRPr lang="en-CA" sz="1100"/>
            </a:p>
          </xdr:txBody>
        </xdr:sp>
      </mc:Choice>
      <mc:Fallback xmlns="">
        <xdr:sp macro="" textlink="">
          <xdr:nvSpPr>
            <xdr:cNvPr id="2" name="TextBox 1">
              <a:extLst>
                <a:ext uri="{FF2B5EF4-FFF2-40B4-BE49-F238E27FC236}">
                  <a16:creationId xmlns:a16="http://schemas.microsoft.com/office/drawing/2014/main" id="{34842E66-0848-B853-BF1A-FB36F9CA93B8}"/>
                </a:ext>
              </a:extLst>
            </xdr:cNvPr>
            <xdr:cNvSpPr txBox="1"/>
          </xdr:nvSpPr>
          <xdr:spPr>
            <a:xfrm>
              <a:off x="0" y="7572375"/>
              <a:ext cx="88574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𝐸𝑥𝑒𝑚𝑝𝑡𝑖𝑜𝑛 𝐴𝑚𝑜𝑢𝑛𝑡 [$]=((𝐸𝑙𝑖𝑔𝑖𝑏𝑙𝑒 𝑃𝑟𝑜𝑗𝑒𝑐𝑡 𝐸𝑥𝑝𝑒𝑛𝑠𝑒𝑠 [$])</a:t>
              </a:r>
              <a:r>
                <a:rPr lang="en-US" sz="1100" b="0" i="0">
                  <a:latin typeface="Cambria Math" panose="02040503050406030204" pitchFamily="18" charset="0"/>
                  <a:ea typeface="Cambria Math" panose="02040503050406030204" pitchFamily="18" charset="0"/>
                </a:rPr>
                <a:t>×(𝑃𝑒𝑟𝑐𝑒𝑛𝑡𝑎𝑔𝑒 𝐼𝑛𝑐𝑙𝑢𝑑𝑒𝑑 𝑖𝑛 𝐸𝑥𝑒𝑚𝑝𝑡𝑖𝑜𝑛 𝐴𝑚𝑜𝑢𝑛𝑡 [%]))−(𝑆𝑢𝑚 𝑜𝑓 𝐴𝑙𝑙 𝐼𝑛𝑐𝑒𝑛𝑡𝑖𝑣𝑒𝑠 [$])</a:t>
              </a:r>
              <a:endParaRPr lang="en-CA" sz="1100"/>
            </a:p>
          </xdr:txBody>
        </xdr:sp>
      </mc:Fallback>
    </mc:AlternateContent>
    <xdr:clientData/>
  </xdr:oneCellAnchor>
  <xdr:oneCellAnchor>
    <xdr:from>
      <xdr:col>0</xdr:col>
      <xdr:colOff>0</xdr:colOff>
      <xdr:row>22</xdr:row>
      <xdr:rowOff>57150</xdr:rowOff>
    </xdr:from>
    <xdr:ext cx="7156896" cy="165366"/>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E098D087-3BE8-4916-A193-E121F29B2597}"/>
                </a:ext>
              </a:extLst>
            </xdr:cNvPr>
            <xdr:cNvSpPr txBox="1"/>
          </xdr:nvSpPr>
          <xdr:spPr>
            <a:xfrm>
              <a:off x="0" y="7762875"/>
              <a:ext cx="7156896"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𝑀𝑢𝑛𝑖𝑐𝑖𝑝𝑎𝑙</m:t>
                    </m:r>
                    <m:r>
                      <a:rPr lang="en-US" sz="1100" b="0" i="1">
                        <a:latin typeface="Cambria Math" panose="02040503050406030204" pitchFamily="18" charset="0"/>
                      </a:rPr>
                      <m:t> </m:t>
                    </m:r>
                    <m:r>
                      <a:rPr lang="en-US" sz="1100" b="0" i="1">
                        <a:latin typeface="Cambria Math" panose="02040503050406030204" pitchFamily="18" charset="0"/>
                      </a:rPr>
                      <m:t>𝑃𝑟𝑜𝑝𝑒𝑟𝑡𝑦</m:t>
                    </m:r>
                    <m:r>
                      <a:rPr lang="en-US" sz="1100" b="0" i="1">
                        <a:latin typeface="Cambria Math" panose="02040503050406030204" pitchFamily="18" charset="0"/>
                      </a:rPr>
                      <m:t> </m:t>
                    </m:r>
                    <m:r>
                      <a:rPr lang="en-US" sz="1100" b="0" i="1">
                        <a:latin typeface="Cambria Math" panose="02040503050406030204" pitchFamily="18" charset="0"/>
                      </a:rPr>
                      <m:t>𝑇𝑎𝑥𝑒𝑠</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𝐶𝑢𝑟𝑟𝑒𝑛𝑡</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𝑌𝑒𝑎𝑟</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𝑀𝑢𝑛𝑖𝑐𝑖𝑝𝑎𝑙</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𝑇𝑎𝑥</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𝑅𝑎𝑡𝑒</m:t>
                        </m:r>
                        <m:r>
                          <a:rPr lang="en-US" sz="1100" b="0" i="1">
                            <a:solidFill>
                              <a:schemeClr val="tx1"/>
                            </a:solidFill>
                            <a:effectLst/>
                            <a:latin typeface="Cambria Math" panose="02040503050406030204" pitchFamily="18" charset="0"/>
                            <a:ea typeface="+mn-ea"/>
                            <a:cs typeface="+mn-cs"/>
                          </a:rPr>
                          <m:t> </m:t>
                        </m:r>
                        <m:d>
                          <m:dPr>
                            <m:begChr m:val="["/>
                            <m:endChr m:val="]"/>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m:t>
                            </m:r>
                          </m:e>
                        </m:d>
                        <m:r>
                          <a:rPr lang="en-US" sz="1100" b="0" i="1">
                            <a:solidFill>
                              <a:schemeClr val="tx1"/>
                            </a:solidFill>
                            <a:effectLst/>
                            <a:latin typeface="Cambria Math" panose="02040503050406030204" pitchFamily="18" charset="0"/>
                            <a:ea typeface="+mn-ea"/>
                            <a:cs typeface="+mn-cs"/>
                          </a:rPr>
                          <m:t> ÷1000</m:t>
                        </m:r>
                      </m:e>
                    </m:d>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𝐴𝑠𝑠𝑒𝑠𝑠𝑒𝑑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𝑃𝑟𝑜𝑝𝑒𝑟𝑡𝑦</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𝑉𝑎𝑙𝑢𝑒</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m:t>
                        </m:r>
                      </m:e>
                    </m:d>
                    <m:r>
                      <a:rPr lang="en-US" sz="1100" b="0" i="1">
                        <a:latin typeface="Cambria Math" panose="02040503050406030204" pitchFamily="18" charset="0"/>
                        <a:ea typeface="Cambria Math" panose="02040503050406030204" pitchFamily="18" charset="0"/>
                      </a:rPr>
                      <m:t>)</m:t>
                    </m:r>
                  </m:oMath>
                </m:oMathPara>
              </a14:m>
              <a:endParaRPr lang="en-CA" sz="1100"/>
            </a:p>
          </xdr:txBody>
        </xdr:sp>
      </mc:Choice>
      <mc:Fallback xmlns="">
        <xdr:sp macro="" textlink="">
          <xdr:nvSpPr>
            <xdr:cNvPr id="3" name="TextBox 2">
              <a:extLst>
                <a:ext uri="{FF2B5EF4-FFF2-40B4-BE49-F238E27FC236}">
                  <a16:creationId xmlns:a16="http://schemas.microsoft.com/office/drawing/2014/main" id="{E098D087-3BE8-4916-A193-E121F29B2597}"/>
                </a:ext>
              </a:extLst>
            </xdr:cNvPr>
            <xdr:cNvSpPr txBox="1"/>
          </xdr:nvSpPr>
          <xdr:spPr>
            <a:xfrm>
              <a:off x="0" y="7762875"/>
              <a:ext cx="7156896"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𝑀𝑢𝑛𝑖𝑐𝑖𝑝𝑎𝑙 𝑃𝑟𝑜𝑝𝑒𝑟𝑡𝑦 𝑇𝑎𝑥𝑒𝑠 [$]=</a:t>
              </a:r>
              <a:r>
                <a:rPr lang="en-US" sz="1100" b="0" i="0">
                  <a:solidFill>
                    <a:schemeClr val="tx1"/>
                  </a:solidFill>
                  <a:effectLst/>
                  <a:latin typeface="+mn-lt"/>
                  <a:ea typeface="+mn-ea"/>
                  <a:cs typeface="+mn-cs"/>
                </a:rPr>
                <a:t>(𝐶𝑢𝑟𝑟𝑒𝑛𝑡 𝑌𝑒𝑎𝑟 𝑀𝑢𝑛𝑖𝑐𝑖𝑝𝑎𝑙 𝑇𝑎𝑥 𝑅𝑎𝑡𝑒 [%]  ÷1000)</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(𝐴𝑠𝑠𝑒𝑠𝑠𝑒𝑑 𝑃𝑟𝑜𝑝𝑒𝑟𝑡𝑦 𝑉𝑎𝑙𝑢𝑒 [$])</a:t>
              </a:r>
              <a:endParaRPr lang="en-CA" sz="1100"/>
            </a:p>
          </xdr:txBody>
        </xdr:sp>
      </mc:Fallback>
    </mc:AlternateContent>
    <xdr:clientData/>
  </xdr:oneCellAnchor>
  <xdr:oneCellAnchor>
    <xdr:from>
      <xdr:col>0</xdr:col>
      <xdr:colOff>38100</xdr:colOff>
      <xdr:row>26</xdr:row>
      <xdr:rowOff>57150</xdr:rowOff>
    </xdr:from>
    <xdr:ext cx="5049011" cy="504497"/>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14BF2CEA-6B61-41D9-8CA5-5C0330D62E68}"/>
                </a:ext>
              </a:extLst>
            </xdr:cNvPr>
            <xdr:cNvSpPr txBox="1"/>
          </xdr:nvSpPr>
          <xdr:spPr>
            <a:xfrm>
              <a:off x="38100" y="8810625"/>
              <a:ext cx="5049011" cy="504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𝐸𝑥𝑒𝑚𝑝𝑡𝑖𝑜𝑛</m:t>
                    </m:r>
                    <m:r>
                      <a:rPr lang="en-US" sz="1100" b="0" i="1">
                        <a:latin typeface="Cambria Math" panose="02040503050406030204" pitchFamily="18" charset="0"/>
                      </a:rPr>
                      <m:t> </m:t>
                    </m:r>
                    <m:r>
                      <a:rPr lang="en-US" sz="1100" b="0" i="1">
                        <a:latin typeface="Cambria Math" panose="02040503050406030204" pitchFamily="18" charset="0"/>
                      </a:rPr>
                      <m:t>𝑇𝑒𝑟𝑚</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𝑌𝑒𝑎𝑟𝑠</m:t>
                        </m:r>
                      </m:e>
                    </m:d>
                    <m:r>
                      <a:rPr lang="en-US" sz="1100" b="0" i="1">
                        <a:latin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d>
                          <m:dPr>
                            <m:ctrlPr>
                              <a:rPr lang="en-US" sz="1100" b="0" i="1">
                                <a:latin typeface="Cambria Math" panose="02040503050406030204" pitchFamily="18" charset="0"/>
                              </a:rPr>
                            </m:ctrlPr>
                          </m:dPr>
                          <m:e>
                            <m:r>
                              <a:rPr lang="en-US" sz="1100" b="0" i="1">
                                <a:latin typeface="Cambria Math" panose="02040503050406030204" pitchFamily="18" charset="0"/>
                              </a:rPr>
                              <m:t>𝐸𝑥𝑒𝑚𝑝𝑡𝑖𝑜𝑛</m:t>
                            </m:r>
                            <m:r>
                              <a:rPr lang="en-US" sz="1100" b="0" i="1">
                                <a:latin typeface="Cambria Math" panose="02040503050406030204" pitchFamily="18" charset="0"/>
                              </a:rPr>
                              <m:t> </m:t>
                            </m:r>
                            <m:r>
                              <a:rPr lang="en-US" sz="1100" b="0" i="1">
                                <a:latin typeface="Cambria Math" panose="02040503050406030204" pitchFamily="18" charset="0"/>
                              </a:rPr>
                              <m:t>𝐴𝑚𝑜𝑢𝑛𝑡</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e>
                        </m:d>
                      </m:num>
                      <m:den>
                        <m:r>
                          <a:rPr lang="en-US" sz="1100" b="0" i="1">
                            <a:latin typeface="Cambria Math" panose="02040503050406030204" pitchFamily="18" charset="0"/>
                            <a:ea typeface="Cambria Math" panose="02040503050406030204" pitchFamily="18" charset="0"/>
                          </a:rPr>
                          <m:t>𝑀𝑜𝑠𝑡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𝑅𝑒𝑐𝑒𝑛𝑡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𝑀𝑢𝑛𝑖𝑐𝑖𝑝𝑎𝑙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𝑃𝑟𝑜𝑝𝑒𝑟𝑡𝑦</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𝑇𝑎𝑥𝑒𝑠</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𝑃𝑎𝑖𝑑</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m:t>
                                </m:r>
                              </m:num>
                              <m:den>
                                <m:r>
                                  <a:rPr lang="en-US" sz="1100" b="0" i="1">
                                    <a:latin typeface="Cambria Math" panose="02040503050406030204" pitchFamily="18" charset="0"/>
                                    <a:ea typeface="Cambria Math" panose="02040503050406030204" pitchFamily="18" charset="0"/>
                                  </a:rPr>
                                  <m:t>𝑦𝑒𝑎𝑟</m:t>
                                </m:r>
                              </m:den>
                            </m:f>
                          </m:e>
                        </m:d>
                      </m:den>
                    </m:f>
                  </m:oMath>
                </m:oMathPara>
              </a14:m>
              <a:endParaRPr lang="en-CA" sz="1100"/>
            </a:p>
          </xdr:txBody>
        </xdr:sp>
      </mc:Choice>
      <mc:Fallback xmlns="">
        <xdr:sp macro="" textlink="">
          <xdr:nvSpPr>
            <xdr:cNvPr id="4" name="TextBox 3">
              <a:extLst>
                <a:ext uri="{FF2B5EF4-FFF2-40B4-BE49-F238E27FC236}">
                  <a16:creationId xmlns:a16="http://schemas.microsoft.com/office/drawing/2014/main" id="{14BF2CEA-6B61-41D9-8CA5-5C0330D62E68}"/>
                </a:ext>
              </a:extLst>
            </xdr:cNvPr>
            <xdr:cNvSpPr txBox="1"/>
          </xdr:nvSpPr>
          <xdr:spPr>
            <a:xfrm>
              <a:off x="38100" y="8810625"/>
              <a:ext cx="5049011" cy="504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𝐸𝑥𝑒𝑚𝑝𝑡𝑖𝑜𝑛 𝑇𝑒𝑟𝑚 [𝑌𝑒𝑎𝑟𝑠]=</a:t>
              </a:r>
              <a:r>
                <a:rPr lang="en-US" sz="1100" b="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𝐸𝑥𝑒𝑚𝑝𝑡𝑖𝑜𝑛 𝐴𝑚𝑜𝑢𝑛𝑡 [$])</a:t>
              </a:r>
              <a:r>
                <a:rPr lang="en-US" sz="1100" b="0" i="0">
                  <a:latin typeface="Cambria Math" panose="02040503050406030204" pitchFamily="18" charset="0"/>
                  <a:ea typeface="Cambria Math" panose="02040503050406030204" pitchFamily="18" charset="0"/>
                </a:rPr>
                <a:t>)/(𝑀𝑜𝑠𝑡 𝑅𝑒𝑐𝑒𝑛𝑡 𝑀𝑢𝑛𝑖𝑐𝑖𝑝𝑎𝑙 𝑃𝑟𝑜𝑝𝑒𝑟𝑡𝑦 𝑇𝑎𝑥𝑒𝑠 𝑃𝑎𝑖𝑑 [$/𝑦𝑒𝑎𝑟] )</a:t>
              </a:r>
              <a:endParaRPr lang="en-CA" sz="1100"/>
            </a:p>
          </xdr:txBody>
        </xdr:sp>
      </mc:Fallback>
    </mc:AlternateContent>
    <xdr:clientData/>
  </xdr:oneCellAnchor>
  <xdr:oneCellAnchor>
    <xdr:from>
      <xdr:col>0</xdr:col>
      <xdr:colOff>95250</xdr:colOff>
      <xdr:row>31</xdr:row>
      <xdr:rowOff>66675</xdr:rowOff>
    </xdr:from>
    <xdr:ext cx="7690118" cy="35779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F5334E15-1B6E-4420-AA06-503FAE4C17A9}"/>
                </a:ext>
              </a:extLst>
            </xdr:cNvPr>
            <xdr:cNvSpPr txBox="1"/>
          </xdr:nvSpPr>
          <xdr:spPr>
            <a:xfrm>
              <a:off x="95250" y="11201400"/>
              <a:ext cx="769011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𝑀𝑎𝑥𝑖𝑚𝑢𝑚</m:t>
                    </m:r>
                    <m:r>
                      <a:rPr lang="en-US" sz="1100" b="0" i="1">
                        <a:latin typeface="Cambria Math" panose="02040503050406030204" pitchFamily="18" charset="0"/>
                      </a:rPr>
                      <m:t> </m:t>
                    </m:r>
                    <m:r>
                      <a:rPr lang="en-US" sz="1100" b="0" i="1">
                        <a:latin typeface="Cambria Math" panose="02040503050406030204" pitchFamily="18" charset="0"/>
                      </a:rPr>
                      <m:t>𝐴𝑠𝑠𝑒𝑠𝑠𝑒𝑑</m:t>
                    </m:r>
                    <m:r>
                      <a:rPr lang="en-US" sz="1100" b="0" i="1">
                        <a:latin typeface="Cambria Math" panose="02040503050406030204" pitchFamily="18" charset="0"/>
                      </a:rPr>
                      <m:t> </m:t>
                    </m:r>
                    <m:r>
                      <a:rPr lang="en-US" sz="1100" b="0" i="1">
                        <a:latin typeface="Cambria Math" panose="02040503050406030204" pitchFamily="18" charset="0"/>
                      </a:rPr>
                      <m:t>𝑉𝑎𝑙𝑢𝑒</m:t>
                    </m:r>
                    <m:r>
                      <a:rPr lang="en-US" sz="1100" b="0" i="1">
                        <a:latin typeface="Cambria Math" panose="02040503050406030204" pitchFamily="18" charset="0"/>
                      </a:rPr>
                      <m:t> </m:t>
                    </m:r>
                    <m:r>
                      <a:rPr lang="en-US" sz="1100" b="0" i="1">
                        <a:latin typeface="Cambria Math" panose="02040503050406030204" pitchFamily="18" charset="0"/>
                      </a:rPr>
                      <m:t>𝑡𝑜</m:t>
                    </m:r>
                    <m:r>
                      <a:rPr lang="en-US" sz="1100" b="0" i="1">
                        <a:latin typeface="Cambria Math" panose="02040503050406030204" pitchFamily="18" charset="0"/>
                      </a:rPr>
                      <m:t> </m:t>
                    </m:r>
                    <m:r>
                      <a:rPr lang="en-US" sz="1100" b="0" i="1">
                        <a:latin typeface="Cambria Math" panose="02040503050406030204" pitchFamily="18" charset="0"/>
                      </a:rPr>
                      <m:t>𝑏𝑒</m:t>
                    </m:r>
                    <m:r>
                      <a:rPr lang="en-US" sz="1100" b="0" i="1">
                        <a:latin typeface="Cambria Math" panose="02040503050406030204" pitchFamily="18" charset="0"/>
                      </a:rPr>
                      <m:t> </m:t>
                    </m:r>
                    <m:r>
                      <a:rPr lang="en-US" sz="1100" b="0" i="1">
                        <a:latin typeface="Cambria Math" panose="02040503050406030204" pitchFamily="18" charset="0"/>
                      </a:rPr>
                      <m:t>𝐸𝑥𝑒𝑚𝑝𝑡𝑒𝑑</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d>
                          <m:dPr>
                            <m:ctrlPr>
                              <a:rPr lang="en-US" sz="1100" b="0" i="1">
                                <a:latin typeface="Cambria Math" panose="02040503050406030204" pitchFamily="18" charset="0"/>
                              </a:rPr>
                            </m:ctrlPr>
                          </m:dPr>
                          <m:e>
                            <m:r>
                              <a:rPr lang="en-US" sz="1100" b="0" i="1">
                                <a:latin typeface="Cambria Math" panose="02040503050406030204" pitchFamily="18" charset="0"/>
                              </a:rPr>
                              <m:t>𝐸𝑥𝑒𝑚𝑝𝑡𝑖𝑜𝑛</m:t>
                            </m:r>
                            <m:r>
                              <a:rPr lang="en-US" sz="1100" b="0" i="1">
                                <a:latin typeface="Cambria Math" panose="02040503050406030204" pitchFamily="18" charset="0"/>
                              </a:rPr>
                              <m:t> </m:t>
                            </m:r>
                            <m:r>
                              <a:rPr lang="en-US" sz="1100" b="0" i="1">
                                <a:latin typeface="Cambria Math" panose="02040503050406030204" pitchFamily="18" charset="0"/>
                              </a:rPr>
                              <m:t>𝐴𝑚𝑜𝑢𝑛𝑡</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m:t>
                            </m:r>
                            <m:r>
                              <a:rPr lang="en-US" sz="1100" b="0" i="1">
                                <a:latin typeface="Cambria Math" panose="02040503050406030204" pitchFamily="18" charset="0"/>
                              </a:rPr>
                              <m:t>𝐶𝑢𝑟𝑟𝑒𝑛𝑡</m:t>
                            </m:r>
                            <m:r>
                              <a:rPr lang="en-US" sz="1100" b="0" i="1">
                                <a:latin typeface="Cambria Math" panose="02040503050406030204" pitchFamily="18" charset="0"/>
                              </a:rPr>
                              <m:t> </m:t>
                            </m:r>
                            <m:r>
                              <a:rPr lang="en-US" sz="1100" b="0" i="1">
                                <a:latin typeface="Cambria Math" panose="02040503050406030204" pitchFamily="18" charset="0"/>
                              </a:rPr>
                              <m:t>𝑌𝑒𝑎𝑟</m:t>
                            </m:r>
                            <m:r>
                              <a:rPr lang="en-US" sz="1100" b="0" i="1">
                                <a:latin typeface="Cambria Math" panose="02040503050406030204" pitchFamily="18" charset="0"/>
                              </a:rPr>
                              <m:t> </m:t>
                            </m:r>
                            <m:r>
                              <a:rPr lang="en-US" sz="1100" b="0" i="1">
                                <a:latin typeface="Cambria Math" panose="02040503050406030204" pitchFamily="18" charset="0"/>
                              </a:rPr>
                              <m:t>𝑀𝑢𝑛𝑖𝑐𝑖𝑝𝑎𝑙</m:t>
                            </m:r>
                            <m:r>
                              <a:rPr lang="en-US" sz="1100" b="0" i="1">
                                <a:latin typeface="Cambria Math" panose="02040503050406030204" pitchFamily="18" charset="0"/>
                              </a:rPr>
                              <m:t> </m:t>
                            </m:r>
                            <m:r>
                              <a:rPr lang="en-US" sz="1100" b="0" i="1">
                                <a:latin typeface="Cambria Math" panose="02040503050406030204" pitchFamily="18" charset="0"/>
                              </a:rPr>
                              <m:t>𝑇𝑎𝑥</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 </m:t>
                            </m:r>
                            <m:r>
                              <a:rPr lang="en-US" sz="1100" b="0" i="1">
                                <a:latin typeface="Cambria Math" panose="02040503050406030204" pitchFamily="18" charset="0"/>
                                <a:ea typeface="Cambria Math" panose="02040503050406030204" pitchFamily="18" charset="0"/>
                              </a:rPr>
                              <m:t>÷1000)</m:t>
                            </m:r>
                          </m:e>
                        </m:d>
                      </m:num>
                      <m:den>
                        <m:r>
                          <a:rPr lang="en-US" sz="1100" b="0" i="1">
                            <a:latin typeface="Cambria Math" panose="02040503050406030204" pitchFamily="18" charset="0"/>
                            <a:ea typeface="Cambria Math" panose="02040503050406030204" pitchFamily="18" charset="0"/>
                          </a:rPr>
                          <m:t>𝐸𝑥𝑒𝑚𝑝𝑡𝑖𝑜𝑛</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𝑇𝑒𝑟𝑚</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𝑦𝑒𝑎𝑟𝑠</m:t>
                            </m:r>
                          </m:e>
                        </m:d>
                      </m:den>
                    </m:f>
                  </m:oMath>
                </m:oMathPara>
              </a14:m>
              <a:endParaRPr lang="en-CA" sz="1100"/>
            </a:p>
          </xdr:txBody>
        </xdr:sp>
      </mc:Choice>
      <mc:Fallback xmlns="">
        <xdr:sp macro="" textlink="">
          <xdr:nvSpPr>
            <xdr:cNvPr id="5" name="TextBox 4">
              <a:extLst>
                <a:ext uri="{FF2B5EF4-FFF2-40B4-BE49-F238E27FC236}">
                  <a16:creationId xmlns:a16="http://schemas.microsoft.com/office/drawing/2014/main" id="{F5334E15-1B6E-4420-AA06-503FAE4C17A9}"/>
                </a:ext>
              </a:extLst>
            </xdr:cNvPr>
            <xdr:cNvSpPr txBox="1"/>
          </xdr:nvSpPr>
          <xdr:spPr>
            <a:xfrm>
              <a:off x="95250" y="11201400"/>
              <a:ext cx="769011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𝑀𝑎𝑥𝑖𝑚𝑢𝑚 𝐴𝑠𝑠𝑒𝑠𝑠𝑒𝑑 𝑉𝑎𝑙𝑢𝑒 𝑡𝑜 𝑏𝑒 𝐸𝑥𝑒𝑚𝑝𝑡𝑒𝑑 [$]=</a:t>
              </a:r>
              <a:r>
                <a:rPr lang="en-US" sz="1100" b="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𝐸𝑥𝑒𝑚𝑝𝑡𝑖𝑜𝑛 𝐴𝑚𝑜𝑢𝑛𝑡 [$]/(𝐶𝑢𝑟𝑟𝑒𝑛𝑡 𝑌𝑒𝑎𝑟 𝑀𝑢𝑛𝑖𝑐𝑖𝑝𝑎𝑙 𝑇𝑎𝑥 𝑅𝑎𝑡𝑒 [%]  </a:t>
              </a:r>
              <a:r>
                <a:rPr lang="en-US" sz="1100" b="0" i="0">
                  <a:latin typeface="Cambria Math" panose="02040503050406030204" pitchFamily="18" charset="0"/>
                  <a:ea typeface="Cambria Math" panose="02040503050406030204" pitchFamily="18" charset="0"/>
                </a:rPr>
                <a:t>÷1000)))/(𝐸𝑥𝑒𝑚𝑝𝑡𝑖𝑜𝑛 𝑇𝑒𝑟𝑚 [𝑦𝑒𝑎𝑟𝑠] )</a:t>
              </a:r>
              <a:endParaRPr lang="en-CA" sz="1100"/>
            </a:p>
          </xdr:txBody>
        </xdr:sp>
      </mc:Fallback>
    </mc:AlternateContent>
    <xdr:clientData/>
  </xdr:oneCellAnchor>
  <xdr:twoCellAnchor editAs="oneCell">
    <xdr:from>
      <xdr:col>0</xdr:col>
      <xdr:colOff>7239000</xdr:colOff>
      <xdr:row>0</xdr:row>
      <xdr:rowOff>85725</xdr:rowOff>
    </xdr:from>
    <xdr:to>
      <xdr:col>0</xdr:col>
      <xdr:colOff>8543925</xdr:colOff>
      <xdr:row>0</xdr:row>
      <xdr:rowOff>994647</xdr:rowOff>
    </xdr:to>
    <xdr:pic>
      <xdr:nvPicPr>
        <xdr:cNvPr id="6" name="Picture 5" descr="Saanich Logo | District of Saanich">
          <a:extLst>
            <a:ext uri="{FF2B5EF4-FFF2-40B4-BE49-F238E27FC236}">
              <a16:creationId xmlns:a16="http://schemas.microsoft.com/office/drawing/2014/main" id="{76BC6045-51B3-42E5-AFA3-F545181141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85725"/>
          <a:ext cx="1304925" cy="908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66675</xdr:rowOff>
    </xdr:from>
    <xdr:to>
      <xdr:col>1</xdr:col>
      <xdr:colOff>1628775</xdr:colOff>
      <xdr:row>0</xdr:row>
      <xdr:rowOff>975597</xdr:rowOff>
    </xdr:to>
    <xdr:pic>
      <xdr:nvPicPr>
        <xdr:cNvPr id="2" name="Picture 1" descr="Saanich Logo | District of Saanich">
          <a:extLst>
            <a:ext uri="{FF2B5EF4-FFF2-40B4-BE49-F238E27FC236}">
              <a16:creationId xmlns:a16="http://schemas.microsoft.com/office/drawing/2014/main" id="{AEFCB469-4C8C-4C3F-BA0D-B867EE0648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5" y="66675"/>
          <a:ext cx="1304925" cy="908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285750</xdr:colOff>
      <xdr:row>0</xdr:row>
      <xdr:rowOff>85725</xdr:rowOff>
    </xdr:from>
    <xdr:to>
      <xdr:col>1</xdr:col>
      <xdr:colOff>1590675</xdr:colOff>
      <xdr:row>0</xdr:row>
      <xdr:rowOff>994647</xdr:rowOff>
    </xdr:to>
    <xdr:pic>
      <xdr:nvPicPr>
        <xdr:cNvPr id="2" name="Picture 1" descr="Saanich Logo | District of Saanich">
          <a:extLst>
            <a:ext uri="{FF2B5EF4-FFF2-40B4-BE49-F238E27FC236}">
              <a16:creationId xmlns:a16="http://schemas.microsoft.com/office/drawing/2014/main" id="{689ECFDA-9C6B-48E9-B2BE-D6A8793A4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75" y="85725"/>
          <a:ext cx="1304925" cy="908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aanich-1">
  <a:themeElements>
    <a:clrScheme name="Saanich-1-Word">
      <a:dk1>
        <a:sysClr val="windowText" lastClr="000000"/>
      </a:dk1>
      <a:lt1>
        <a:srgbClr val="FFFFFF"/>
      </a:lt1>
      <a:dk2>
        <a:srgbClr val="003660"/>
      </a:dk2>
      <a:lt2>
        <a:srgbClr val="1FC0DA"/>
      </a:lt2>
      <a:accent1>
        <a:srgbClr val="00572D"/>
      </a:accent1>
      <a:accent2>
        <a:srgbClr val="91C84B"/>
      </a:accent2>
      <a:accent3>
        <a:srgbClr val="FFE600"/>
      </a:accent3>
      <a:accent4>
        <a:srgbClr val="00B5AF"/>
      </a:accent4>
      <a:accent5>
        <a:srgbClr val="003660"/>
      </a:accent5>
      <a:accent6>
        <a:srgbClr val="4C0044"/>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heme2" id="{630241DB-59D9-48FD-B5CD-4E996870C74D}" vid="{0122A41B-ED41-4362-8885-EDF736AD5F6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8F32-A6A4-4ACB-85D1-CC8E2271232E}">
  <dimension ref="A1:CR431"/>
  <sheetViews>
    <sheetView tabSelected="1" workbookViewId="0">
      <selection activeCell="A13" sqref="A13"/>
    </sheetView>
  </sheetViews>
  <sheetFormatPr defaultRowHeight="14.25" x14ac:dyDescent="0.2"/>
  <cols>
    <col min="1" max="1" width="116.875" customWidth="1"/>
    <col min="2" max="96" width="9" style="20"/>
  </cols>
  <sheetData>
    <row r="1" spans="1:1" s="20" customFormat="1" ht="86.25" customHeight="1" x14ac:dyDescent="0.2">
      <c r="A1" s="19" t="s">
        <v>58</v>
      </c>
    </row>
    <row r="2" spans="1:1" s="20" customFormat="1" ht="44.25" x14ac:dyDescent="0.2">
      <c r="A2" s="39" t="s">
        <v>62</v>
      </c>
    </row>
    <row r="3" spans="1:1" s="20" customFormat="1" ht="15" thickBot="1" x14ac:dyDescent="0.25"/>
    <row r="4" spans="1:1" ht="15.75" x14ac:dyDescent="0.2">
      <c r="A4" s="31" t="s">
        <v>56</v>
      </c>
    </row>
    <row r="5" spans="1:1" ht="42.75" x14ac:dyDescent="0.2">
      <c r="A5" s="13" t="s">
        <v>75</v>
      </c>
    </row>
    <row r="6" spans="1:1" ht="15.75" x14ac:dyDescent="0.2">
      <c r="A6" s="32" t="s">
        <v>39</v>
      </c>
    </row>
    <row r="7" spans="1:1" ht="29.25" thickBot="1" x14ac:dyDescent="0.25">
      <c r="A7" s="14" t="s">
        <v>40</v>
      </c>
    </row>
    <row r="8" spans="1:1" ht="15.75" x14ac:dyDescent="0.25">
      <c r="A8" s="33" t="s">
        <v>41</v>
      </c>
    </row>
    <row r="9" spans="1:1" ht="28.5" x14ac:dyDescent="0.2">
      <c r="A9" s="15" t="s">
        <v>76</v>
      </c>
    </row>
    <row r="10" spans="1:1" ht="15.75" x14ac:dyDescent="0.25">
      <c r="A10" s="34" t="s">
        <v>42</v>
      </c>
    </row>
    <row r="11" spans="1:1" ht="28.5" x14ac:dyDescent="0.2">
      <c r="A11" s="15" t="s">
        <v>59</v>
      </c>
    </row>
    <row r="12" spans="1:1" ht="28.5" x14ac:dyDescent="0.2">
      <c r="A12" s="15" t="s">
        <v>43</v>
      </c>
    </row>
    <row r="13" spans="1:1" ht="71.25" x14ac:dyDescent="0.2">
      <c r="A13" s="15" t="s">
        <v>77</v>
      </c>
    </row>
    <row r="14" spans="1:1" ht="15.75" x14ac:dyDescent="0.25">
      <c r="A14" s="35" t="s">
        <v>44</v>
      </c>
    </row>
    <row r="15" spans="1:1" ht="28.5" x14ac:dyDescent="0.2">
      <c r="A15" s="15" t="s">
        <v>45</v>
      </c>
    </row>
    <row r="16" spans="1:1" ht="22.5" customHeight="1" x14ac:dyDescent="0.2">
      <c r="A16" s="15"/>
    </row>
    <row r="17" spans="1:1" ht="15" x14ac:dyDescent="0.25">
      <c r="A17" s="30" t="s">
        <v>60</v>
      </c>
    </row>
    <row r="18" spans="1:1" x14ac:dyDescent="0.2">
      <c r="A18" s="8" t="s">
        <v>32</v>
      </c>
    </row>
    <row r="19" spans="1:1" ht="15" x14ac:dyDescent="0.25">
      <c r="A19" s="30" t="s">
        <v>61</v>
      </c>
    </row>
    <row r="20" spans="1:1" x14ac:dyDescent="0.2">
      <c r="A20" s="8" t="s">
        <v>31</v>
      </c>
    </row>
    <row r="21" spans="1:1" ht="15.75" x14ac:dyDescent="0.25">
      <c r="A21" s="35" t="s">
        <v>46</v>
      </c>
    </row>
    <row r="22" spans="1:1" ht="28.5" x14ac:dyDescent="0.2">
      <c r="A22" s="15" t="s">
        <v>48</v>
      </c>
    </row>
    <row r="23" spans="1:1" ht="24" customHeight="1" x14ac:dyDescent="0.2">
      <c r="A23" s="8"/>
    </row>
    <row r="24" spans="1:1" ht="28.5" x14ac:dyDescent="0.2">
      <c r="A24" s="15" t="s">
        <v>64</v>
      </c>
    </row>
    <row r="25" spans="1:1" ht="15.75" x14ac:dyDescent="0.25">
      <c r="A25" s="35" t="s">
        <v>47</v>
      </c>
    </row>
    <row r="26" spans="1:1" ht="28.5" x14ac:dyDescent="0.2">
      <c r="A26" s="15" t="s">
        <v>71</v>
      </c>
    </row>
    <row r="27" spans="1:1" ht="50.25" customHeight="1" x14ac:dyDescent="0.2">
      <c r="A27" s="8"/>
    </row>
    <row r="28" spans="1:1" ht="15.75" x14ac:dyDescent="0.25">
      <c r="A28" s="34" t="s">
        <v>49</v>
      </c>
    </row>
    <row r="29" spans="1:1" ht="28.5" x14ac:dyDescent="0.2">
      <c r="A29" s="16" t="s">
        <v>50</v>
      </c>
    </row>
    <row r="30" spans="1:1" ht="15" x14ac:dyDescent="0.25">
      <c r="A30" s="29" t="s">
        <v>51</v>
      </c>
    </row>
    <row r="31" spans="1:1" ht="28.5" x14ac:dyDescent="0.2">
      <c r="A31" s="15" t="s">
        <v>65</v>
      </c>
    </row>
    <row r="32" spans="1:1" ht="45" customHeight="1" x14ac:dyDescent="0.2">
      <c r="A32" s="8"/>
    </row>
    <row r="33" spans="1:1" ht="15" x14ac:dyDescent="0.25">
      <c r="A33" s="28" t="s">
        <v>53</v>
      </c>
    </row>
    <row r="34" spans="1:1" ht="28.5" x14ac:dyDescent="0.2">
      <c r="A34" s="15" t="s">
        <v>74</v>
      </c>
    </row>
    <row r="35" spans="1:1" ht="15" x14ac:dyDescent="0.25">
      <c r="A35" s="28" t="s">
        <v>54</v>
      </c>
    </row>
    <row r="36" spans="1:1" ht="105" customHeight="1" thickBot="1" x14ac:dyDescent="0.25">
      <c r="A36" s="17" t="s">
        <v>66</v>
      </c>
    </row>
    <row r="37" spans="1:1" x14ac:dyDescent="0.2">
      <c r="A37" s="20"/>
    </row>
    <row r="38" spans="1:1" ht="15" x14ac:dyDescent="0.25">
      <c r="A38" s="21" t="s">
        <v>17</v>
      </c>
    </row>
    <row r="39" spans="1:1" ht="28.5" x14ac:dyDescent="0.2">
      <c r="A39" s="23" t="s">
        <v>28</v>
      </c>
    </row>
    <row r="40" spans="1:1" x14ac:dyDescent="0.2">
      <c r="A40" s="23" t="s">
        <v>55</v>
      </c>
    </row>
    <row r="41" spans="1:1" x14ac:dyDescent="0.2">
      <c r="A41" s="20"/>
    </row>
    <row r="42" spans="1:1" x14ac:dyDescent="0.2">
      <c r="A42" s="20"/>
    </row>
    <row r="43" spans="1:1" x14ac:dyDescent="0.2">
      <c r="A43" s="22"/>
    </row>
    <row r="44" spans="1:1" x14ac:dyDescent="0.2">
      <c r="A44" s="20"/>
    </row>
    <row r="45" spans="1:1" x14ac:dyDescent="0.2">
      <c r="A45" s="20"/>
    </row>
    <row r="46" spans="1:1" x14ac:dyDescent="0.2">
      <c r="A46" s="20"/>
    </row>
    <row r="47" spans="1:1" x14ac:dyDescent="0.2">
      <c r="A47" s="20"/>
    </row>
    <row r="48" spans="1:1" x14ac:dyDescent="0.2">
      <c r="A48" s="20"/>
    </row>
    <row r="49" spans="1:1" x14ac:dyDescent="0.2">
      <c r="A49" s="20"/>
    </row>
    <row r="50" spans="1:1" x14ac:dyDescent="0.2">
      <c r="A50" s="20"/>
    </row>
    <row r="51" spans="1:1" x14ac:dyDescent="0.2">
      <c r="A51" s="20"/>
    </row>
    <row r="52" spans="1:1" x14ac:dyDescent="0.2">
      <c r="A52" s="20"/>
    </row>
    <row r="53" spans="1:1" x14ac:dyDescent="0.2">
      <c r="A53" s="20"/>
    </row>
    <row r="54" spans="1:1" x14ac:dyDescent="0.2">
      <c r="A54" s="20"/>
    </row>
    <row r="55" spans="1:1" x14ac:dyDescent="0.2">
      <c r="A55" s="20"/>
    </row>
    <row r="56" spans="1:1" x14ac:dyDescent="0.2">
      <c r="A56" s="20"/>
    </row>
    <row r="57" spans="1:1" x14ac:dyDescent="0.2">
      <c r="A57" s="20"/>
    </row>
    <row r="58" spans="1:1" x14ac:dyDescent="0.2">
      <c r="A58" s="20"/>
    </row>
    <row r="59" spans="1:1" x14ac:dyDescent="0.2">
      <c r="A59" s="20"/>
    </row>
    <row r="60" spans="1:1" x14ac:dyDescent="0.2">
      <c r="A60" s="20"/>
    </row>
    <row r="61" spans="1:1" x14ac:dyDescent="0.2">
      <c r="A61" s="20"/>
    </row>
    <row r="62" spans="1:1" x14ac:dyDescent="0.2">
      <c r="A62" s="20"/>
    </row>
    <row r="63" spans="1:1" x14ac:dyDescent="0.2">
      <c r="A63" s="20"/>
    </row>
    <row r="64" spans="1:1" x14ac:dyDescent="0.2">
      <c r="A64" s="20"/>
    </row>
    <row r="65" spans="1:1" x14ac:dyDescent="0.2">
      <c r="A65" s="20"/>
    </row>
    <row r="66" spans="1:1" x14ac:dyDescent="0.2">
      <c r="A66" s="20"/>
    </row>
    <row r="67" spans="1:1" x14ac:dyDescent="0.2">
      <c r="A67" s="20"/>
    </row>
    <row r="68" spans="1:1" x14ac:dyDescent="0.2">
      <c r="A68" s="20"/>
    </row>
    <row r="69" spans="1:1" x14ac:dyDescent="0.2">
      <c r="A69" s="20"/>
    </row>
    <row r="70" spans="1:1" x14ac:dyDescent="0.2">
      <c r="A70" s="20"/>
    </row>
    <row r="71" spans="1:1" x14ac:dyDescent="0.2">
      <c r="A71" s="20"/>
    </row>
    <row r="72" spans="1:1" x14ac:dyDescent="0.2">
      <c r="A72" s="20"/>
    </row>
    <row r="73" spans="1:1" x14ac:dyDescent="0.2">
      <c r="A73" s="20"/>
    </row>
    <row r="74" spans="1:1" x14ac:dyDescent="0.2">
      <c r="A74" s="20"/>
    </row>
    <row r="75" spans="1:1" x14ac:dyDescent="0.2">
      <c r="A75" s="20"/>
    </row>
    <row r="76" spans="1:1" x14ac:dyDescent="0.2">
      <c r="A76" s="20"/>
    </row>
    <row r="77" spans="1:1" x14ac:dyDescent="0.2">
      <c r="A77" s="20"/>
    </row>
    <row r="78" spans="1:1" x14ac:dyDescent="0.2">
      <c r="A78" s="20"/>
    </row>
    <row r="79" spans="1:1" x14ac:dyDescent="0.2">
      <c r="A79" s="20"/>
    </row>
    <row r="80" spans="1:1" x14ac:dyDescent="0.2">
      <c r="A80" s="20"/>
    </row>
    <row r="81" spans="1:1" x14ac:dyDescent="0.2">
      <c r="A81" s="20"/>
    </row>
    <row r="82" spans="1:1" x14ac:dyDescent="0.2">
      <c r="A82" s="20"/>
    </row>
    <row r="83" spans="1:1" x14ac:dyDescent="0.2">
      <c r="A83" s="20"/>
    </row>
    <row r="84" spans="1:1" x14ac:dyDescent="0.2">
      <c r="A84" s="20"/>
    </row>
    <row r="85" spans="1:1" x14ac:dyDescent="0.2">
      <c r="A85" s="20"/>
    </row>
    <row r="86" spans="1:1" x14ac:dyDescent="0.2">
      <c r="A86" s="20"/>
    </row>
    <row r="87" spans="1:1" x14ac:dyDescent="0.2">
      <c r="A87" s="20"/>
    </row>
    <row r="88" spans="1:1" x14ac:dyDescent="0.2">
      <c r="A88" s="20"/>
    </row>
    <row r="89" spans="1:1" x14ac:dyDescent="0.2">
      <c r="A89" s="20"/>
    </row>
    <row r="90" spans="1:1" x14ac:dyDescent="0.2">
      <c r="A90" s="20"/>
    </row>
    <row r="91" spans="1:1" x14ac:dyDescent="0.2">
      <c r="A91" s="20"/>
    </row>
    <row r="92" spans="1:1" x14ac:dyDescent="0.2">
      <c r="A92" s="20"/>
    </row>
    <row r="93" spans="1:1" x14ac:dyDescent="0.2">
      <c r="A93" s="20"/>
    </row>
    <row r="94" spans="1:1" x14ac:dyDescent="0.2">
      <c r="A94" s="20"/>
    </row>
    <row r="95" spans="1:1" x14ac:dyDescent="0.2">
      <c r="A95" s="20"/>
    </row>
    <row r="96" spans="1:1" x14ac:dyDescent="0.2">
      <c r="A96" s="20"/>
    </row>
    <row r="97" spans="1:1" x14ac:dyDescent="0.2">
      <c r="A97" s="20"/>
    </row>
    <row r="98" spans="1:1" x14ac:dyDescent="0.2">
      <c r="A98" s="20"/>
    </row>
    <row r="99" spans="1:1" x14ac:dyDescent="0.2">
      <c r="A99" s="20"/>
    </row>
    <row r="100" spans="1:1" x14ac:dyDescent="0.2">
      <c r="A100" s="20"/>
    </row>
    <row r="101" spans="1:1" x14ac:dyDescent="0.2">
      <c r="A101" s="20"/>
    </row>
    <row r="102" spans="1:1" x14ac:dyDescent="0.2">
      <c r="A102" s="20"/>
    </row>
    <row r="103" spans="1:1" x14ac:dyDescent="0.2">
      <c r="A103" s="20"/>
    </row>
    <row r="104" spans="1:1" x14ac:dyDescent="0.2">
      <c r="A104" s="20"/>
    </row>
    <row r="105" spans="1:1" x14ac:dyDescent="0.2">
      <c r="A105" s="20"/>
    </row>
    <row r="106" spans="1:1" x14ac:dyDescent="0.2">
      <c r="A106" s="20"/>
    </row>
    <row r="107" spans="1:1" x14ac:dyDescent="0.2">
      <c r="A107" s="20"/>
    </row>
    <row r="108" spans="1:1" x14ac:dyDescent="0.2">
      <c r="A108" s="20"/>
    </row>
    <row r="109" spans="1:1" x14ac:dyDescent="0.2">
      <c r="A109" s="20"/>
    </row>
    <row r="110" spans="1:1" x14ac:dyDescent="0.2">
      <c r="A110" s="20"/>
    </row>
    <row r="111" spans="1:1" x14ac:dyDescent="0.2">
      <c r="A111" s="20"/>
    </row>
    <row r="112" spans="1:1" x14ac:dyDescent="0.2">
      <c r="A112" s="20"/>
    </row>
    <row r="113" spans="1:1" x14ac:dyDescent="0.2">
      <c r="A113" s="20"/>
    </row>
    <row r="114" spans="1:1" x14ac:dyDescent="0.2">
      <c r="A114" s="20"/>
    </row>
    <row r="115" spans="1:1" x14ac:dyDescent="0.2">
      <c r="A115" s="20"/>
    </row>
    <row r="116" spans="1:1" x14ac:dyDescent="0.2">
      <c r="A116" s="20"/>
    </row>
    <row r="117" spans="1:1" x14ac:dyDescent="0.2">
      <c r="A117" s="20"/>
    </row>
    <row r="118" spans="1:1" x14ac:dyDescent="0.2">
      <c r="A118" s="20"/>
    </row>
    <row r="119" spans="1:1" x14ac:dyDescent="0.2">
      <c r="A119" s="20"/>
    </row>
    <row r="120" spans="1:1" x14ac:dyDescent="0.2">
      <c r="A120" s="20"/>
    </row>
    <row r="121" spans="1:1" x14ac:dyDescent="0.2">
      <c r="A121" s="20"/>
    </row>
    <row r="122" spans="1:1" x14ac:dyDescent="0.2">
      <c r="A122" s="20"/>
    </row>
    <row r="123" spans="1:1" x14ac:dyDescent="0.2">
      <c r="A123" s="20"/>
    </row>
    <row r="124" spans="1:1" x14ac:dyDescent="0.2">
      <c r="A124" s="20"/>
    </row>
    <row r="125" spans="1:1" x14ac:dyDescent="0.2">
      <c r="A125" s="20"/>
    </row>
    <row r="126" spans="1:1" x14ac:dyDescent="0.2">
      <c r="A126" s="20"/>
    </row>
    <row r="127" spans="1:1" x14ac:dyDescent="0.2">
      <c r="A127" s="20"/>
    </row>
    <row r="128" spans="1:1" x14ac:dyDescent="0.2">
      <c r="A128" s="20"/>
    </row>
    <row r="129" spans="1:1" x14ac:dyDescent="0.2">
      <c r="A129" s="20"/>
    </row>
    <row r="130" spans="1:1" x14ac:dyDescent="0.2">
      <c r="A130" s="20"/>
    </row>
    <row r="131" spans="1:1" x14ac:dyDescent="0.2">
      <c r="A131" s="20"/>
    </row>
    <row r="132" spans="1:1" x14ac:dyDescent="0.2">
      <c r="A132" s="20"/>
    </row>
    <row r="133" spans="1:1" x14ac:dyDescent="0.2">
      <c r="A133" s="20"/>
    </row>
    <row r="134" spans="1:1" x14ac:dyDescent="0.2">
      <c r="A134" s="20"/>
    </row>
    <row r="135" spans="1:1" x14ac:dyDescent="0.2">
      <c r="A135" s="20"/>
    </row>
    <row r="136" spans="1:1" x14ac:dyDescent="0.2">
      <c r="A136" s="20"/>
    </row>
    <row r="137" spans="1:1" x14ac:dyDescent="0.2">
      <c r="A137" s="20"/>
    </row>
    <row r="138" spans="1:1" x14ac:dyDescent="0.2">
      <c r="A138" s="20"/>
    </row>
    <row r="139" spans="1:1" x14ac:dyDescent="0.2">
      <c r="A139" s="20"/>
    </row>
    <row r="140" spans="1:1" x14ac:dyDescent="0.2">
      <c r="A140" s="20"/>
    </row>
    <row r="141" spans="1:1" x14ac:dyDescent="0.2">
      <c r="A141" s="20"/>
    </row>
    <row r="142" spans="1:1" x14ac:dyDescent="0.2">
      <c r="A142" s="20"/>
    </row>
    <row r="143" spans="1:1" x14ac:dyDescent="0.2">
      <c r="A143" s="20"/>
    </row>
    <row r="144" spans="1:1" x14ac:dyDescent="0.2">
      <c r="A144" s="20"/>
    </row>
    <row r="145" spans="1:1" x14ac:dyDescent="0.2">
      <c r="A145" s="20"/>
    </row>
    <row r="146" spans="1:1" x14ac:dyDescent="0.2">
      <c r="A146" s="20"/>
    </row>
    <row r="147" spans="1:1" x14ac:dyDescent="0.2">
      <c r="A147" s="20"/>
    </row>
    <row r="148" spans="1:1" x14ac:dyDescent="0.2">
      <c r="A148" s="20"/>
    </row>
    <row r="149" spans="1:1" x14ac:dyDescent="0.2">
      <c r="A149" s="20"/>
    </row>
    <row r="150" spans="1:1" x14ac:dyDescent="0.2">
      <c r="A150" s="20"/>
    </row>
    <row r="151" spans="1:1" x14ac:dyDescent="0.2">
      <c r="A151" s="20"/>
    </row>
    <row r="152" spans="1:1" x14ac:dyDescent="0.2">
      <c r="A152" s="20"/>
    </row>
    <row r="153" spans="1:1" x14ac:dyDescent="0.2">
      <c r="A153" s="20"/>
    </row>
    <row r="154" spans="1:1" x14ac:dyDescent="0.2">
      <c r="A154" s="20"/>
    </row>
    <row r="155" spans="1:1" x14ac:dyDescent="0.2">
      <c r="A155" s="20"/>
    </row>
    <row r="156" spans="1:1" x14ac:dyDescent="0.2">
      <c r="A156" s="20"/>
    </row>
    <row r="157" spans="1:1" x14ac:dyDescent="0.2">
      <c r="A157" s="20"/>
    </row>
    <row r="158" spans="1:1" x14ac:dyDescent="0.2">
      <c r="A158" s="20"/>
    </row>
    <row r="159" spans="1:1" x14ac:dyDescent="0.2">
      <c r="A159" s="20"/>
    </row>
    <row r="160" spans="1:1" x14ac:dyDescent="0.2">
      <c r="A160" s="20"/>
    </row>
    <row r="161" spans="1:1" x14ac:dyDescent="0.2">
      <c r="A161" s="20"/>
    </row>
    <row r="162" spans="1:1" x14ac:dyDescent="0.2">
      <c r="A162" s="20"/>
    </row>
    <row r="163" spans="1:1" x14ac:dyDescent="0.2">
      <c r="A163" s="20"/>
    </row>
    <row r="164" spans="1:1" x14ac:dyDescent="0.2">
      <c r="A164" s="20"/>
    </row>
    <row r="165" spans="1:1" x14ac:dyDescent="0.2">
      <c r="A165" s="20"/>
    </row>
    <row r="166" spans="1:1" x14ac:dyDescent="0.2">
      <c r="A166" s="20"/>
    </row>
    <row r="167" spans="1:1" x14ac:dyDescent="0.2">
      <c r="A167" s="20"/>
    </row>
    <row r="168" spans="1:1" x14ac:dyDescent="0.2">
      <c r="A168" s="20"/>
    </row>
    <row r="169" spans="1:1" x14ac:dyDescent="0.2">
      <c r="A169" s="20"/>
    </row>
    <row r="170" spans="1:1" x14ac:dyDescent="0.2">
      <c r="A170" s="20"/>
    </row>
    <row r="171" spans="1:1" x14ac:dyDescent="0.2">
      <c r="A171" s="20"/>
    </row>
    <row r="172" spans="1:1" x14ac:dyDescent="0.2">
      <c r="A172" s="20"/>
    </row>
    <row r="173" spans="1:1" x14ac:dyDescent="0.2">
      <c r="A173" s="20"/>
    </row>
    <row r="174" spans="1:1" x14ac:dyDescent="0.2">
      <c r="A174" s="20"/>
    </row>
    <row r="175" spans="1:1" x14ac:dyDescent="0.2">
      <c r="A175" s="20"/>
    </row>
    <row r="176" spans="1:1" x14ac:dyDescent="0.2">
      <c r="A176" s="20"/>
    </row>
    <row r="177" spans="1:1" x14ac:dyDescent="0.2">
      <c r="A177" s="20"/>
    </row>
    <row r="178" spans="1:1" x14ac:dyDescent="0.2">
      <c r="A178" s="20"/>
    </row>
    <row r="179" spans="1:1" x14ac:dyDescent="0.2">
      <c r="A179" s="20"/>
    </row>
    <row r="180" spans="1:1" x14ac:dyDescent="0.2">
      <c r="A180" s="20"/>
    </row>
    <row r="181" spans="1:1" x14ac:dyDescent="0.2">
      <c r="A181" s="20"/>
    </row>
    <row r="182" spans="1:1" x14ac:dyDescent="0.2">
      <c r="A182" s="20"/>
    </row>
    <row r="183" spans="1:1" x14ac:dyDescent="0.2">
      <c r="A183" s="20"/>
    </row>
    <row r="184" spans="1:1" x14ac:dyDescent="0.2">
      <c r="A184" s="20"/>
    </row>
    <row r="185" spans="1:1" x14ac:dyDescent="0.2">
      <c r="A185" s="20"/>
    </row>
    <row r="186" spans="1:1" x14ac:dyDescent="0.2">
      <c r="A186" s="20"/>
    </row>
    <row r="187" spans="1:1" x14ac:dyDescent="0.2">
      <c r="A187" s="20"/>
    </row>
    <row r="188" spans="1:1" x14ac:dyDescent="0.2">
      <c r="A188" s="20"/>
    </row>
    <row r="189" spans="1:1" x14ac:dyDescent="0.2">
      <c r="A189" s="20"/>
    </row>
    <row r="190" spans="1:1" x14ac:dyDescent="0.2">
      <c r="A190" s="20"/>
    </row>
    <row r="191" spans="1:1" x14ac:dyDescent="0.2">
      <c r="A191" s="20"/>
    </row>
    <row r="192" spans="1:1" x14ac:dyDescent="0.2">
      <c r="A192" s="20"/>
    </row>
    <row r="193" spans="1:1" x14ac:dyDescent="0.2">
      <c r="A193" s="20"/>
    </row>
    <row r="194" spans="1:1" x14ac:dyDescent="0.2">
      <c r="A194" s="20"/>
    </row>
    <row r="195" spans="1:1" x14ac:dyDescent="0.2">
      <c r="A195" s="20"/>
    </row>
    <row r="196" spans="1:1" x14ac:dyDescent="0.2">
      <c r="A196" s="20"/>
    </row>
    <row r="197" spans="1:1" x14ac:dyDescent="0.2">
      <c r="A197" s="20"/>
    </row>
    <row r="198" spans="1:1" x14ac:dyDescent="0.2">
      <c r="A198" s="20"/>
    </row>
    <row r="199" spans="1:1" x14ac:dyDescent="0.2">
      <c r="A199" s="20"/>
    </row>
    <row r="200" spans="1:1" x14ac:dyDescent="0.2">
      <c r="A200" s="20"/>
    </row>
    <row r="201" spans="1:1" x14ac:dyDescent="0.2">
      <c r="A201" s="20"/>
    </row>
    <row r="202" spans="1:1" x14ac:dyDescent="0.2">
      <c r="A202" s="20"/>
    </row>
    <row r="203" spans="1:1" x14ac:dyDescent="0.2">
      <c r="A203" s="20"/>
    </row>
    <row r="204" spans="1:1" x14ac:dyDescent="0.2">
      <c r="A204" s="20"/>
    </row>
    <row r="205" spans="1:1" x14ac:dyDescent="0.2">
      <c r="A205" s="20"/>
    </row>
    <row r="206" spans="1:1" x14ac:dyDescent="0.2">
      <c r="A206" s="20"/>
    </row>
    <row r="207" spans="1:1" x14ac:dyDescent="0.2">
      <c r="A207" s="20"/>
    </row>
    <row r="208" spans="1:1" x14ac:dyDescent="0.2">
      <c r="A208" s="20"/>
    </row>
    <row r="209" spans="1:1" x14ac:dyDescent="0.2">
      <c r="A209" s="20"/>
    </row>
    <row r="210" spans="1:1" x14ac:dyDescent="0.2">
      <c r="A210" s="20"/>
    </row>
    <row r="211" spans="1:1" x14ac:dyDescent="0.2">
      <c r="A211" s="20"/>
    </row>
    <row r="212" spans="1:1" x14ac:dyDescent="0.2">
      <c r="A212" s="20"/>
    </row>
    <row r="213" spans="1:1" x14ac:dyDescent="0.2">
      <c r="A213" s="20"/>
    </row>
    <row r="214" spans="1:1" x14ac:dyDescent="0.2">
      <c r="A214" s="20"/>
    </row>
    <row r="215" spans="1:1" x14ac:dyDescent="0.2">
      <c r="A215" s="20"/>
    </row>
    <row r="216" spans="1:1" x14ac:dyDescent="0.2">
      <c r="A216" s="20"/>
    </row>
    <row r="217" spans="1:1" x14ac:dyDescent="0.2">
      <c r="A217" s="20"/>
    </row>
    <row r="218" spans="1:1" x14ac:dyDescent="0.2">
      <c r="A218" s="20"/>
    </row>
    <row r="219" spans="1:1" x14ac:dyDescent="0.2">
      <c r="A219" s="20"/>
    </row>
    <row r="220" spans="1:1" x14ac:dyDescent="0.2">
      <c r="A220" s="20"/>
    </row>
    <row r="221" spans="1:1" x14ac:dyDescent="0.2">
      <c r="A221" s="20"/>
    </row>
    <row r="222" spans="1:1" x14ac:dyDescent="0.2">
      <c r="A222" s="20"/>
    </row>
    <row r="223" spans="1:1" x14ac:dyDescent="0.2">
      <c r="A223" s="20"/>
    </row>
    <row r="224" spans="1:1" x14ac:dyDescent="0.2">
      <c r="A224" s="20"/>
    </row>
    <row r="225" spans="1:1" x14ac:dyDescent="0.2">
      <c r="A225" s="20"/>
    </row>
    <row r="226" spans="1:1" x14ac:dyDescent="0.2">
      <c r="A226" s="20"/>
    </row>
    <row r="227" spans="1:1" x14ac:dyDescent="0.2">
      <c r="A227" s="20"/>
    </row>
    <row r="228" spans="1:1" x14ac:dyDescent="0.2">
      <c r="A228" s="20"/>
    </row>
    <row r="229" spans="1:1" x14ac:dyDescent="0.2">
      <c r="A229" s="20"/>
    </row>
    <row r="230" spans="1:1" x14ac:dyDescent="0.2">
      <c r="A230" s="20"/>
    </row>
    <row r="231" spans="1:1" x14ac:dyDescent="0.2">
      <c r="A231" s="20"/>
    </row>
    <row r="232" spans="1:1" x14ac:dyDescent="0.2">
      <c r="A232" s="20"/>
    </row>
    <row r="233" spans="1:1" x14ac:dyDescent="0.2">
      <c r="A233" s="20"/>
    </row>
    <row r="234" spans="1:1" x14ac:dyDescent="0.2">
      <c r="A234" s="20"/>
    </row>
    <row r="235" spans="1:1" x14ac:dyDescent="0.2">
      <c r="A235" s="20"/>
    </row>
    <row r="236" spans="1:1" x14ac:dyDescent="0.2">
      <c r="A236" s="20"/>
    </row>
    <row r="237" spans="1:1" x14ac:dyDescent="0.2">
      <c r="A237" s="20"/>
    </row>
    <row r="238" spans="1:1" x14ac:dyDescent="0.2">
      <c r="A238" s="20"/>
    </row>
    <row r="239" spans="1:1" x14ac:dyDescent="0.2">
      <c r="A239" s="20"/>
    </row>
    <row r="240" spans="1:1" x14ac:dyDescent="0.2">
      <c r="A240" s="20"/>
    </row>
    <row r="241" spans="1:1" x14ac:dyDescent="0.2">
      <c r="A241" s="20"/>
    </row>
    <row r="242" spans="1:1" x14ac:dyDescent="0.2">
      <c r="A242" s="20"/>
    </row>
    <row r="243" spans="1:1" x14ac:dyDescent="0.2">
      <c r="A243" s="20"/>
    </row>
    <row r="244" spans="1:1" x14ac:dyDescent="0.2">
      <c r="A244" s="20"/>
    </row>
    <row r="245" spans="1:1" x14ac:dyDescent="0.2">
      <c r="A245" s="20"/>
    </row>
    <row r="246" spans="1:1" x14ac:dyDescent="0.2">
      <c r="A246" s="20"/>
    </row>
    <row r="247" spans="1:1" x14ac:dyDescent="0.2">
      <c r="A247" s="20"/>
    </row>
    <row r="248" spans="1:1" x14ac:dyDescent="0.2">
      <c r="A248" s="20"/>
    </row>
    <row r="249" spans="1:1" x14ac:dyDescent="0.2">
      <c r="A249" s="20"/>
    </row>
    <row r="250" spans="1:1" x14ac:dyDescent="0.2">
      <c r="A250" s="20"/>
    </row>
    <row r="251" spans="1:1" x14ac:dyDescent="0.2">
      <c r="A251" s="20"/>
    </row>
    <row r="252" spans="1:1" x14ac:dyDescent="0.2">
      <c r="A252" s="20"/>
    </row>
    <row r="253" spans="1:1" x14ac:dyDescent="0.2">
      <c r="A253" s="20"/>
    </row>
    <row r="254" spans="1:1" x14ac:dyDescent="0.2">
      <c r="A254" s="20"/>
    </row>
    <row r="255" spans="1:1" x14ac:dyDescent="0.2">
      <c r="A255" s="20"/>
    </row>
    <row r="256" spans="1:1" x14ac:dyDescent="0.2">
      <c r="A256" s="20"/>
    </row>
    <row r="257" spans="1:1" x14ac:dyDescent="0.2">
      <c r="A257" s="20"/>
    </row>
    <row r="258" spans="1:1" x14ac:dyDescent="0.2">
      <c r="A258" s="20"/>
    </row>
    <row r="259" spans="1:1" x14ac:dyDescent="0.2">
      <c r="A259" s="20"/>
    </row>
    <row r="260" spans="1:1" x14ac:dyDescent="0.2">
      <c r="A260" s="20"/>
    </row>
    <row r="261" spans="1:1" x14ac:dyDescent="0.2">
      <c r="A261" s="20"/>
    </row>
    <row r="262" spans="1:1" x14ac:dyDescent="0.2">
      <c r="A262" s="20"/>
    </row>
    <row r="263" spans="1:1" x14ac:dyDescent="0.2">
      <c r="A263" s="20"/>
    </row>
    <row r="264" spans="1:1" x14ac:dyDescent="0.2">
      <c r="A264" s="20"/>
    </row>
    <row r="265" spans="1:1" x14ac:dyDescent="0.2">
      <c r="A265" s="20"/>
    </row>
    <row r="266" spans="1:1" x14ac:dyDescent="0.2">
      <c r="A266" s="20"/>
    </row>
    <row r="267" spans="1:1" x14ac:dyDescent="0.2">
      <c r="A267" s="20"/>
    </row>
    <row r="268" spans="1:1" x14ac:dyDescent="0.2">
      <c r="A268" s="20"/>
    </row>
    <row r="269" spans="1:1" x14ac:dyDescent="0.2">
      <c r="A269" s="20"/>
    </row>
    <row r="270" spans="1:1" x14ac:dyDescent="0.2">
      <c r="A270" s="20"/>
    </row>
    <row r="271" spans="1:1" x14ac:dyDescent="0.2">
      <c r="A271" s="20"/>
    </row>
    <row r="272" spans="1:1" x14ac:dyDescent="0.2">
      <c r="A272" s="20"/>
    </row>
    <row r="273" spans="1:1" x14ac:dyDescent="0.2">
      <c r="A273" s="20"/>
    </row>
    <row r="274" spans="1:1" x14ac:dyDescent="0.2">
      <c r="A274" s="20"/>
    </row>
    <row r="275" spans="1:1" x14ac:dyDescent="0.2">
      <c r="A275" s="20"/>
    </row>
    <row r="276" spans="1:1" x14ac:dyDescent="0.2">
      <c r="A276" s="20"/>
    </row>
    <row r="277" spans="1:1" x14ac:dyDescent="0.2">
      <c r="A277" s="20"/>
    </row>
    <row r="278" spans="1:1" x14ac:dyDescent="0.2">
      <c r="A278" s="20"/>
    </row>
    <row r="279" spans="1:1" x14ac:dyDescent="0.2">
      <c r="A279" s="20"/>
    </row>
    <row r="280" spans="1:1" x14ac:dyDescent="0.2">
      <c r="A280" s="20"/>
    </row>
    <row r="281" spans="1:1" x14ac:dyDescent="0.2">
      <c r="A281" s="20"/>
    </row>
    <row r="282" spans="1:1" x14ac:dyDescent="0.2">
      <c r="A282" s="20"/>
    </row>
    <row r="283" spans="1:1" x14ac:dyDescent="0.2">
      <c r="A283" s="20"/>
    </row>
    <row r="284" spans="1:1" x14ac:dyDescent="0.2">
      <c r="A284" s="20"/>
    </row>
    <row r="285" spans="1:1" x14ac:dyDescent="0.2">
      <c r="A285" s="20"/>
    </row>
    <row r="286" spans="1:1" x14ac:dyDescent="0.2">
      <c r="A286" s="20"/>
    </row>
    <row r="287" spans="1:1" x14ac:dyDescent="0.2">
      <c r="A287" s="20"/>
    </row>
    <row r="288" spans="1:1" x14ac:dyDescent="0.2">
      <c r="A288" s="20"/>
    </row>
    <row r="289" spans="1:1" x14ac:dyDescent="0.2">
      <c r="A289" s="20"/>
    </row>
    <row r="290" spans="1:1" x14ac:dyDescent="0.2">
      <c r="A290" s="20"/>
    </row>
    <row r="291" spans="1:1" x14ac:dyDescent="0.2">
      <c r="A291" s="20"/>
    </row>
    <row r="292" spans="1:1" x14ac:dyDescent="0.2">
      <c r="A292" s="20"/>
    </row>
    <row r="293" spans="1:1" x14ac:dyDescent="0.2">
      <c r="A293" s="20"/>
    </row>
    <row r="294" spans="1:1" x14ac:dyDescent="0.2">
      <c r="A294" s="20"/>
    </row>
    <row r="295" spans="1:1" x14ac:dyDescent="0.2">
      <c r="A295" s="20"/>
    </row>
    <row r="296" spans="1:1" x14ac:dyDescent="0.2">
      <c r="A296" s="20"/>
    </row>
    <row r="297" spans="1:1" x14ac:dyDescent="0.2">
      <c r="A297" s="20"/>
    </row>
    <row r="298" spans="1:1" x14ac:dyDescent="0.2">
      <c r="A298" s="20"/>
    </row>
    <row r="299" spans="1:1" x14ac:dyDescent="0.2">
      <c r="A299" s="20"/>
    </row>
    <row r="300" spans="1:1" x14ac:dyDescent="0.2">
      <c r="A300" s="20"/>
    </row>
    <row r="301" spans="1:1" x14ac:dyDescent="0.2">
      <c r="A301" s="20"/>
    </row>
    <row r="302" spans="1:1" x14ac:dyDescent="0.2">
      <c r="A302" s="20"/>
    </row>
    <row r="303" spans="1:1" x14ac:dyDescent="0.2">
      <c r="A303" s="20"/>
    </row>
    <row r="304" spans="1:1" x14ac:dyDescent="0.2">
      <c r="A304" s="20"/>
    </row>
    <row r="305" spans="1:1" x14ac:dyDescent="0.2">
      <c r="A305" s="20"/>
    </row>
    <row r="306" spans="1:1" x14ac:dyDescent="0.2">
      <c r="A306" s="20"/>
    </row>
    <row r="307" spans="1:1" x14ac:dyDescent="0.2">
      <c r="A307" s="20"/>
    </row>
    <row r="308" spans="1:1" x14ac:dyDescent="0.2">
      <c r="A308" s="20"/>
    </row>
    <row r="309" spans="1:1" x14ac:dyDescent="0.2">
      <c r="A309" s="20"/>
    </row>
    <row r="310" spans="1:1" x14ac:dyDescent="0.2">
      <c r="A310" s="20"/>
    </row>
    <row r="311" spans="1:1" x14ac:dyDescent="0.2">
      <c r="A311" s="20"/>
    </row>
    <row r="312" spans="1:1" x14ac:dyDescent="0.2">
      <c r="A312" s="20"/>
    </row>
    <row r="313" spans="1:1" x14ac:dyDescent="0.2">
      <c r="A313" s="20"/>
    </row>
    <row r="314" spans="1:1" x14ac:dyDescent="0.2">
      <c r="A314" s="20"/>
    </row>
    <row r="315" spans="1:1" x14ac:dyDescent="0.2">
      <c r="A315" s="20"/>
    </row>
    <row r="316" spans="1:1" x14ac:dyDescent="0.2">
      <c r="A316" s="20"/>
    </row>
    <row r="317" spans="1:1" x14ac:dyDescent="0.2">
      <c r="A317" s="20"/>
    </row>
    <row r="318" spans="1:1" x14ac:dyDescent="0.2">
      <c r="A318" s="20"/>
    </row>
    <row r="319" spans="1:1" x14ac:dyDescent="0.2">
      <c r="A319" s="20"/>
    </row>
    <row r="320" spans="1:1" x14ac:dyDescent="0.2">
      <c r="A320" s="20"/>
    </row>
    <row r="321" spans="1:1" x14ac:dyDescent="0.2">
      <c r="A321" s="20"/>
    </row>
    <row r="322" spans="1:1" x14ac:dyDescent="0.2">
      <c r="A322" s="20"/>
    </row>
    <row r="323" spans="1:1" x14ac:dyDescent="0.2">
      <c r="A323" s="20"/>
    </row>
    <row r="324" spans="1:1" x14ac:dyDescent="0.2">
      <c r="A324" s="20"/>
    </row>
    <row r="325" spans="1:1" x14ac:dyDescent="0.2">
      <c r="A325" s="20"/>
    </row>
    <row r="326" spans="1:1" x14ac:dyDescent="0.2">
      <c r="A326" s="20"/>
    </row>
    <row r="327" spans="1:1" x14ac:dyDescent="0.2">
      <c r="A327" s="20"/>
    </row>
    <row r="328" spans="1:1" x14ac:dyDescent="0.2">
      <c r="A328" s="20"/>
    </row>
    <row r="329" spans="1:1" x14ac:dyDescent="0.2">
      <c r="A329" s="20"/>
    </row>
    <row r="330" spans="1:1" x14ac:dyDescent="0.2">
      <c r="A330" s="20"/>
    </row>
    <row r="331" spans="1:1" x14ac:dyDescent="0.2">
      <c r="A331" s="20"/>
    </row>
    <row r="332" spans="1:1" x14ac:dyDescent="0.2">
      <c r="A332" s="20"/>
    </row>
    <row r="333" spans="1:1" x14ac:dyDescent="0.2">
      <c r="A333" s="20"/>
    </row>
    <row r="334" spans="1:1" x14ac:dyDescent="0.2">
      <c r="A334" s="20"/>
    </row>
    <row r="335" spans="1:1" x14ac:dyDescent="0.2">
      <c r="A335" s="20"/>
    </row>
    <row r="336" spans="1:1" x14ac:dyDescent="0.2">
      <c r="A336" s="20"/>
    </row>
    <row r="337" spans="1:1" x14ac:dyDescent="0.2">
      <c r="A337" s="20"/>
    </row>
    <row r="338" spans="1:1" x14ac:dyDescent="0.2">
      <c r="A338" s="20"/>
    </row>
    <row r="339" spans="1:1" x14ac:dyDescent="0.2">
      <c r="A339" s="20"/>
    </row>
    <row r="340" spans="1:1" x14ac:dyDescent="0.2">
      <c r="A340" s="20"/>
    </row>
    <row r="341" spans="1:1" x14ac:dyDescent="0.2">
      <c r="A341" s="20"/>
    </row>
    <row r="342" spans="1:1" x14ac:dyDescent="0.2">
      <c r="A342" s="20"/>
    </row>
    <row r="343" spans="1:1" x14ac:dyDescent="0.2">
      <c r="A343" s="20"/>
    </row>
    <row r="344" spans="1:1" x14ac:dyDescent="0.2">
      <c r="A344" s="20"/>
    </row>
    <row r="345" spans="1:1" x14ac:dyDescent="0.2">
      <c r="A345" s="20"/>
    </row>
    <row r="346" spans="1:1" x14ac:dyDescent="0.2">
      <c r="A346" s="20"/>
    </row>
    <row r="347" spans="1:1" x14ac:dyDescent="0.2">
      <c r="A347" s="20"/>
    </row>
    <row r="348" spans="1:1" x14ac:dyDescent="0.2">
      <c r="A348" s="20"/>
    </row>
    <row r="349" spans="1:1" x14ac:dyDescent="0.2">
      <c r="A349" s="20"/>
    </row>
    <row r="350" spans="1:1" x14ac:dyDescent="0.2">
      <c r="A350" s="20"/>
    </row>
    <row r="351" spans="1:1" x14ac:dyDescent="0.2">
      <c r="A351" s="20"/>
    </row>
    <row r="352" spans="1:1" x14ac:dyDescent="0.2">
      <c r="A352" s="20"/>
    </row>
    <row r="353" spans="1:1" x14ac:dyDescent="0.2">
      <c r="A353" s="20"/>
    </row>
    <row r="354" spans="1:1" x14ac:dyDescent="0.2">
      <c r="A354" s="20"/>
    </row>
    <row r="355" spans="1:1" x14ac:dyDescent="0.2">
      <c r="A355" s="20"/>
    </row>
    <row r="356" spans="1:1" x14ac:dyDescent="0.2">
      <c r="A356" s="20"/>
    </row>
    <row r="357" spans="1:1" x14ac:dyDescent="0.2">
      <c r="A357" s="20"/>
    </row>
    <row r="358" spans="1:1" x14ac:dyDescent="0.2">
      <c r="A358" s="20"/>
    </row>
    <row r="359" spans="1:1" x14ac:dyDescent="0.2">
      <c r="A359" s="20"/>
    </row>
    <row r="360" spans="1:1" x14ac:dyDescent="0.2">
      <c r="A360" s="20"/>
    </row>
    <row r="361" spans="1:1" x14ac:dyDescent="0.2">
      <c r="A361" s="20"/>
    </row>
    <row r="362" spans="1:1" x14ac:dyDescent="0.2">
      <c r="A362" s="20"/>
    </row>
    <row r="363" spans="1:1" x14ac:dyDescent="0.2">
      <c r="A363" s="20"/>
    </row>
    <row r="364" spans="1:1" x14ac:dyDescent="0.2">
      <c r="A364" s="20"/>
    </row>
    <row r="365" spans="1:1" x14ac:dyDescent="0.2">
      <c r="A365" s="20"/>
    </row>
    <row r="366" spans="1:1" x14ac:dyDescent="0.2">
      <c r="A366" s="20"/>
    </row>
    <row r="367" spans="1:1" x14ac:dyDescent="0.2">
      <c r="A367" s="20"/>
    </row>
    <row r="368" spans="1:1" x14ac:dyDescent="0.2">
      <c r="A368" s="20"/>
    </row>
    <row r="369" spans="1:1" x14ac:dyDescent="0.2">
      <c r="A369" s="20"/>
    </row>
    <row r="370" spans="1:1" x14ac:dyDescent="0.2">
      <c r="A370" s="20"/>
    </row>
    <row r="371" spans="1:1" x14ac:dyDescent="0.2">
      <c r="A371" s="20"/>
    </row>
    <row r="372" spans="1:1" x14ac:dyDescent="0.2">
      <c r="A372" s="20"/>
    </row>
    <row r="373" spans="1:1" x14ac:dyDescent="0.2">
      <c r="A373" s="20"/>
    </row>
    <row r="374" spans="1:1" x14ac:dyDescent="0.2">
      <c r="A374" s="20"/>
    </row>
    <row r="375" spans="1:1" x14ac:dyDescent="0.2">
      <c r="A375" s="20"/>
    </row>
    <row r="376" spans="1:1" x14ac:dyDescent="0.2">
      <c r="A376" s="20"/>
    </row>
    <row r="377" spans="1:1" x14ac:dyDescent="0.2">
      <c r="A377" s="20"/>
    </row>
    <row r="378" spans="1:1" x14ac:dyDescent="0.2">
      <c r="A378" s="20"/>
    </row>
    <row r="379" spans="1:1" x14ac:dyDescent="0.2">
      <c r="A379" s="20"/>
    </row>
    <row r="380" spans="1:1" x14ac:dyDescent="0.2">
      <c r="A380" s="20"/>
    </row>
    <row r="381" spans="1:1" x14ac:dyDescent="0.2">
      <c r="A381" s="20"/>
    </row>
    <row r="382" spans="1:1" x14ac:dyDescent="0.2">
      <c r="A382" s="20"/>
    </row>
    <row r="383" spans="1:1" x14ac:dyDescent="0.2">
      <c r="A383" s="20"/>
    </row>
    <row r="384" spans="1:1" x14ac:dyDescent="0.2">
      <c r="A384" s="20"/>
    </row>
    <row r="385" spans="1:1" x14ac:dyDescent="0.2">
      <c r="A385" s="20"/>
    </row>
    <row r="386" spans="1:1" x14ac:dyDescent="0.2">
      <c r="A386" s="20"/>
    </row>
    <row r="387" spans="1:1" x14ac:dyDescent="0.2">
      <c r="A387" s="20"/>
    </row>
    <row r="388" spans="1:1" x14ac:dyDescent="0.2">
      <c r="A388" s="20"/>
    </row>
    <row r="389" spans="1:1" x14ac:dyDescent="0.2">
      <c r="A389" s="20"/>
    </row>
    <row r="390" spans="1:1" x14ac:dyDescent="0.2">
      <c r="A390" s="20"/>
    </row>
    <row r="391" spans="1:1" x14ac:dyDescent="0.2">
      <c r="A391" s="20"/>
    </row>
    <row r="392" spans="1:1" x14ac:dyDescent="0.2">
      <c r="A392" s="20"/>
    </row>
    <row r="393" spans="1:1" x14ac:dyDescent="0.2">
      <c r="A393" s="20"/>
    </row>
    <row r="394" spans="1:1" x14ac:dyDescent="0.2">
      <c r="A394" s="20"/>
    </row>
    <row r="395" spans="1:1" x14ac:dyDescent="0.2">
      <c r="A395" s="20"/>
    </row>
    <row r="396" spans="1:1" x14ac:dyDescent="0.2">
      <c r="A396" s="20"/>
    </row>
    <row r="397" spans="1:1" x14ac:dyDescent="0.2">
      <c r="A397" s="20"/>
    </row>
    <row r="398" spans="1:1" x14ac:dyDescent="0.2">
      <c r="A398" s="20"/>
    </row>
    <row r="399" spans="1:1" x14ac:dyDescent="0.2">
      <c r="A399" s="20"/>
    </row>
    <row r="400" spans="1:1" x14ac:dyDescent="0.2">
      <c r="A400" s="20"/>
    </row>
    <row r="401" spans="1:1" x14ac:dyDescent="0.2">
      <c r="A401" s="20"/>
    </row>
    <row r="402" spans="1:1" x14ac:dyDescent="0.2">
      <c r="A402" s="20"/>
    </row>
    <row r="403" spans="1:1" x14ac:dyDescent="0.2">
      <c r="A403" s="20"/>
    </row>
    <row r="404" spans="1:1" x14ac:dyDescent="0.2">
      <c r="A404" s="20"/>
    </row>
    <row r="405" spans="1:1" x14ac:dyDescent="0.2">
      <c r="A405" s="20"/>
    </row>
    <row r="406" spans="1:1" x14ac:dyDescent="0.2">
      <c r="A406" s="20"/>
    </row>
    <row r="407" spans="1:1" x14ac:dyDescent="0.2">
      <c r="A407" s="20"/>
    </row>
    <row r="408" spans="1:1" x14ac:dyDescent="0.2">
      <c r="A408" s="20"/>
    </row>
    <row r="409" spans="1:1" x14ac:dyDescent="0.2">
      <c r="A409" s="20"/>
    </row>
    <row r="410" spans="1:1" x14ac:dyDescent="0.2">
      <c r="A410" s="20"/>
    </row>
    <row r="411" spans="1:1" x14ac:dyDescent="0.2">
      <c r="A411" s="20"/>
    </row>
    <row r="412" spans="1:1" x14ac:dyDescent="0.2">
      <c r="A412" s="20"/>
    </row>
    <row r="413" spans="1:1" x14ac:dyDescent="0.2">
      <c r="A413" s="20"/>
    </row>
    <row r="414" spans="1:1" x14ac:dyDescent="0.2">
      <c r="A414" s="20"/>
    </row>
    <row r="415" spans="1:1" x14ac:dyDescent="0.2">
      <c r="A415" s="20"/>
    </row>
    <row r="416" spans="1:1" x14ac:dyDescent="0.2">
      <c r="A416" s="20"/>
    </row>
    <row r="417" spans="1:1" x14ac:dyDescent="0.2">
      <c r="A417" s="20"/>
    </row>
    <row r="418" spans="1:1" x14ac:dyDescent="0.2">
      <c r="A418" s="20"/>
    </row>
    <row r="419" spans="1:1" x14ac:dyDescent="0.2">
      <c r="A419" s="20"/>
    </row>
    <row r="420" spans="1:1" x14ac:dyDescent="0.2">
      <c r="A420" s="20"/>
    </row>
    <row r="421" spans="1:1" x14ac:dyDescent="0.2">
      <c r="A421" s="20"/>
    </row>
    <row r="422" spans="1:1" x14ac:dyDescent="0.2">
      <c r="A422" s="20"/>
    </row>
    <row r="423" spans="1:1" x14ac:dyDescent="0.2">
      <c r="A423" s="20"/>
    </row>
    <row r="424" spans="1:1" x14ac:dyDescent="0.2">
      <c r="A424" s="20"/>
    </row>
    <row r="425" spans="1:1" x14ac:dyDescent="0.2">
      <c r="A425" s="20"/>
    </row>
    <row r="426" spans="1:1" x14ac:dyDescent="0.2">
      <c r="A426" s="20"/>
    </row>
    <row r="427" spans="1:1" x14ac:dyDescent="0.2">
      <c r="A427" s="20"/>
    </row>
    <row r="428" spans="1:1" x14ac:dyDescent="0.2">
      <c r="A428" s="20"/>
    </row>
    <row r="429" spans="1:1" x14ac:dyDescent="0.2">
      <c r="A429" s="20"/>
    </row>
    <row r="430" spans="1:1" x14ac:dyDescent="0.2">
      <c r="A430" s="20"/>
    </row>
    <row r="431" spans="1:1" x14ac:dyDescent="0.2">
      <c r="A431" s="20"/>
    </row>
  </sheetData>
  <sheetProtection algorithmName="SHA-512" hashValue="E/8zhPmO4xKE/p4uVr1zDxhJMzm9hrhRTFgx0nV7phs4Rm3jED3vcW/A1meHOFNgWWuM+jTltKNLeiO/SeHZFA==" saltValue="t3T1puizX2YMFoVg1coM9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65D20-4715-4435-878C-1192CC133E27}">
  <dimension ref="A1:BI543"/>
  <sheetViews>
    <sheetView workbookViewId="0">
      <selection activeCell="B37" sqref="B37"/>
    </sheetView>
  </sheetViews>
  <sheetFormatPr defaultRowHeight="14.25" x14ac:dyDescent="0.2"/>
  <cols>
    <col min="1" max="1" width="63.125" bestFit="1" customWidth="1"/>
    <col min="2" max="2" width="25.875" customWidth="1"/>
    <col min="3" max="3" width="22.625" style="20" customWidth="1"/>
    <col min="4" max="61" width="9" style="20"/>
  </cols>
  <sheetData>
    <row r="1" spans="1:3" s="20" customFormat="1" ht="87" customHeight="1" x14ac:dyDescent="0.2">
      <c r="A1" s="38" t="s">
        <v>57</v>
      </c>
    </row>
    <row r="2" spans="1:3" s="20" customFormat="1" ht="15" thickBot="1" x14ac:dyDescent="0.25"/>
    <row r="3" spans="1:3" ht="15" x14ac:dyDescent="0.25">
      <c r="A3" s="1" t="s">
        <v>18</v>
      </c>
      <c r="B3" s="20"/>
    </row>
    <row r="4" spans="1:3" x14ac:dyDescent="0.2">
      <c r="A4" s="25" t="s">
        <v>19</v>
      </c>
      <c r="B4" s="20"/>
    </row>
    <row r="5" spans="1:3" x14ac:dyDescent="0.2">
      <c r="A5" s="8" t="s">
        <v>20</v>
      </c>
      <c r="B5" s="20"/>
    </row>
    <row r="6" spans="1:3" ht="15.75" thickBot="1" x14ac:dyDescent="0.3">
      <c r="A6" s="24" t="s">
        <v>21</v>
      </c>
      <c r="B6" s="20"/>
    </row>
    <row r="7" spans="1:3" s="20" customFormat="1" x14ac:dyDescent="0.2"/>
    <row r="8" spans="1:3" s="20" customFormat="1" ht="15" thickBot="1" x14ac:dyDescent="0.25"/>
    <row r="9" spans="1:3" ht="15.75" x14ac:dyDescent="0.25">
      <c r="A9" s="131" t="s">
        <v>67</v>
      </c>
      <c r="B9" s="133"/>
    </row>
    <row r="10" spans="1:3" ht="15.75" x14ac:dyDescent="0.25">
      <c r="A10" s="83" t="s">
        <v>91</v>
      </c>
      <c r="B10" s="82"/>
    </row>
    <row r="11" spans="1:3" x14ac:dyDescent="0.2">
      <c r="A11" s="26" t="s">
        <v>0</v>
      </c>
      <c r="B11" s="41"/>
    </row>
    <row r="12" spans="1:3" ht="15" x14ac:dyDescent="0.25">
      <c r="A12" s="26" t="s">
        <v>2</v>
      </c>
      <c r="B12" s="42" t="s">
        <v>94</v>
      </c>
      <c r="C12" s="78"/>
    </row>
    <row r="13" spans="1:3" ht="15" x14ac:dyDescent="0.25">
      <c r="A13" s="47" t="str">
        <f>IF(OR(B12="Commercial Building",B12="Rental Apartment")," ","This is not the correct calculator, please use calculator below or on other tab.")</f>
        <v xml:space="preserve"> </v>
      </c>
      <c r="B13" s="9"/>
      <c r="C13" s="36"/>
    </row>
    <row r="14" spans="1:3" x14ac:dyDescent="0.2">
      <c r="A14" s="3" t="s">
        <v>3</v>
      </c>
      <c r="B14" s="64" t="str">
        <f>IF((OR(B12="Commercial Building",B12="Rental Apartment")),(IF(B12="Rental Apartment","Class 1","Class 6"))," ")</f>
        <v>Class 6</v>
      </c>
    </row>
    <row r="15" spans="1:3" ht="15" x14ac:dyDescent="0.25">
      <c r="A15" s="47"/>
      <c r="B15" s="9"/>
      <c r="C15" s="36"/>
    </row>
    <row r="16" spans="1:3" x14ac:dyDescent="0.2">
      <c r="A16" s="3" t="s">
        <v>13</v>
      </c>
      <c r="B16" s="148">
        <f>IF((OR(B12="Commercial Building",B12="Rental Apartment")),(IF(B12="Rental Apartment",10,3))," ")</f>
        <v>3</v>
      </c>
    </row>
    <row r="17" spans="1:3" x14ac:dyDescent="0.2">
      <c r="A17" s="68"/>
      <c r="B17" s="76"/>
    </row>
    <row r="18" spans="1:3" ht="15" x14ac:dyDescent="0.25">
      <c r="A18" s="67" t="s">
        <v>86</v>
      </c>
      <c r="B18" s="66"/>
    </row>
    <row r="19" spans="1:3" x14ac:dyDescent="0.2">
      <c r="A19" s="26" t="s">
        <v>9</v>
      </c>
      <c r="B19" s="43" t="s">
        <v>16</v>
      </c>
    </row>
    <row r="20" spans="1:3" x14ac:dyDescent="0.2">
      <c r="A20" s="26" t="s">
        <v>10</v>
      </c>
      <c r="B20" s="43" t="s">
        <v>16</v>
      </c>
      <c r="C20" s="37"/>
    </row>
    <row r="21" spans="1:3" x14ac:dyDescent="0.2">
      <c r="A21" s="68"/>
      <c r="B21" s="77"/>
    </row>
    <row r="22" spans="1:3" ht="15" x14ac:dyDescent="0.25">
      <c r="A22" s="67" t="s">
        <v>88</v>
      </c>
      <c r="B22" s="5"/>
    </row>
    <row r="23" spans="1:3" x14ac:dyDescent="0.2">
      <c r="A23" s="26" t="s">
        <v>1</v>
      </c>
      <c r="B23" s="44">
        <v>0</v>
      </c>
    </row>
    <row r="24" spans="1:3" x14ac:dyDescent="0.2">
      <c r="A24" s="26" t="s">
        <v>11</v>
      </c>
      <c r="B24" s="44">
        <v>0</v>
      </c>
    </row>
    <row r="25" spans="1:3" x14ac:dyDescent="0.2">
      <c r="A25" s="27" t="s">
        <v>30</v>
      </c>
      <c r="B25" s="44">
        <v>0</v>
      </c>
    </row>
    <row r="26" spans="1:3" x14ac:dyDescent="0.2">
      <c r="A26" s="3" t="s">
        <v>14</v>
      </c>
      <c r="B26" s="48">
        <f>IF(B12="Rental Apartment",1,(IF((B19="No")*AND(B20="Yes"),0.5,0.8)))</f>
        <v>0.8</v>
      </c>
    </row>
    <row r="27" spans="1:3" ht="15" x14ac:dyDescent="0.25">
      <c r="A27" s="6" t="s">
        <v>8</v>
      </c>
      <c r="B27" s="49">
        <f>(B23*B26)-(B24+B25)</f>
        <v>0</v>
      </c>
      <c r="C27" s="37"/>
    </row>
    <row r="28" spans="1:3" ht="15" x14ac:dyDescent="0.25">
      <c r="A28" s="71"/>
      <c r="B28" s="73"/>
      <c r="C28" s="37"/>
    </row>
    <row r="29" spans="1:3" ht="15" x14ac:dyDescent="0.25">
      <c r="A29" s="67" t="s">
        <v>89</v>
      </c>
      <c r="B29" s="102"/>
      <c r="C29" s="152"/>
    </row>
    <row r="30" spans="1:3" x14ac:dyDescent="0.2">
      <c r="A30" s="26" t="s">
        <v>12</v>
      </c>
      <c r="B30" s="44">
        <v>0</v>
      </c>
    </row>
    <row r="31" spans="1:3" x14ac:dyDescent="0.2">
      <c r="A31" s="3" t="s">
        <v>33</v>
      </c>
      <c r="B31" s="50">
        <f>IF(B14="Class 6",12.79947,2.61335)</f>
        <v>12.799469999999999</v>
      </c>
      <c r="C31" s="37"/>
    </row>
    <row r="32" spans="1:3" x14ac:dyDescent="0.2">
      <c r="A32" s="3" t="s">
        <v>70</v>
      </c>
      <c r="B32" s="51">
        <f>(B31/1000)*B30</f>
        <v>0</v>
      </c>
      <c r="C32" s="37"/>
    </row>
    <row r="33" spans="1:14" x14ac:dyDescent="0.2">
      <c r="A33" s="68"/>
      <c r="B33" s="70"/>
      <c r="C33" s="37"/>
    </row>
    <row r="34" spans="1:14" x14ac:dyDescent="0.2">
      <c r="A34" s="4" t="s">
        <v>27</v>
      </c>
      <c r="B34" s="5"/>
    </row>
    <row r="35" spans="1:14" x14ac:dyDescent="0.2">
      <c r="A35" s="3" t="s">
        <v>25</v>
      </c>
      <c r="B35" s="52" t="e">
        <f>ROUNDUP((B27/B32),0)</f>
        <v>#DIV/0!</v>
      </c>
      <c r="C35" s="37"/>
    </row>
    <row r="36" spans="1:14" ht="15" x14ac:dyDescent="0.25">
      <c r="A36" s="6" t="s">
        <v>23</v>
      </c>
      <c r="B36" s="149" t="e">
        <f>IF(B35&lt;B16,B35,B16)</f>
        <v>#DIV/0!</v>
      </c>
    </row>
    <row r="37" spans="1:14" ht="15" x14ac:dyDescent="0.25">
      <c r="A37" s="71"/>
      <c r="B37" s="72"/>
    </row>
    <row r="38" spans="1:14" x14ac:dyDescent="0.2">
      <c r="A38" s="4" t="s">
        <v>35</v>
      </c>
      <c r="B38" s="5"/>
    </row>
    <row r="39" spans="1:14" ht="15" x14ac:dyDescent="0.25">
      <c r="A39" s="6" t="s">
        <v>52</v>
      </c>
      <c r="B39" s="53" t="e">
        <f>ROUND(((B27/(B31/1000))/B36),-1)</f>
        <v>#DIV/0!</v>
      </c>
      <c r="C39" s="37"/>
    </row>
    <row r="40" spans="1:14" ht="15" x14ac:dyDescent="0.25">
      <c r="A40" s="71"/>
      <c r="B40" s="73"/>
      <c r="C40" s="37"/>
    </row>
    <row r="41" spans="1:14" ht="15" x14ac:dyDescent="0.25">
      <c r="A41" s="4" t="s">
        <v>36</v>
      </c>
      <c r="B41" s="11"/>
      <c r="C41" s="37"/>
    </row>
    <row r="42" spans="1:14" ht="15" x14ac:dyDescent="0.25">
      <c r="A42" s="6" t="s">
        <v>37</v>
      </c>
      <c r="B42" s="53" t="e">
        <f>ROUND(IF((B32*B36)&gt;=B27,B27,(B32*B36)),0)</f>
        <v>#DIV/0!</v>
      </c>
      <c r="C42" s="37"/>
    </row>
    <row r="43" spans="1:14" x14ac:dyDescent="0.2">
      <c r="A43" s="4"/>
      <c r="B43" s="5"/>
    </row>
    <row r="44" spans="1:14" ht="15" customHeight="1" x14ac:dyDescent="0.2">
      <c r="A44" s="134" t="e">
        <f>"A 100% municipal tax exemption would be applied to $"&amp;B39&amp;" of assessed land and improvement value for a term of "&amp;B36&amp;" years."</f>
        <v>#DIV/0!</v>
      </c>
      <c r="B44" s="135"/>
    </row>
    <row r="45" spans="1:14" ht="15" customHeight="1" x14ac:dyDescent="0.2">
      <c r="A45" s="136"/>
      <c r="B45" s="137"/>
      <c r="C45" s="37"/>
      <c r="D45" s="37"/>
      <c r="E45" s="37"/>
      <c r="F45" s="37"/>
      <c r="G45" s="37"/>
      <c r="H45" s="37"/>
      <c r="I45" s="37"/>
      <c r="J45" s="37"/>
      <c r="K45" s="37"/>
      <c r="L45" s="37"/>
      <c r="M45" s="37"/>
      <c r="N45" s="37"/>
    </row>
    <row r="46" spans="1:14" ht="15" customHeight="1" x14ac:dyDescent="0.2">
      <c r="A46" s="136" t="e">
        <f>"If assessed values and tax rate remain constant, your total exemption amount would be $"&amp;B42&amp;" over the term of your exemption."</f>
        <v>#DIV/0!</v>
      </c>
      <c r="B46" s="137"/>
      <c r="C46" s="37"/>
      <c r="D46" s="37"/>
      <c r="E46" s="37"/>
      <c r="F46" s="37"/>
      <c r="G46" s="37"/>
      <c r="H46" s="37"/>
      <c r="I46" s="37"/>
      <c r="J46" s="37"/>
      <c r="K46" s="37"/>
      <c r="L46" s="37"/>
      <c r="M46" s="37"/>
      <c r="N46" s="37"/>
    </row>
    <row r="47" spans="1:14" ht="15" customHeight="1" thickBot="1" x14ac:dyDescent="0.25">
      <c r="A47" s="142"/>
      <c r="B47" s="143"/>
      <c r="C47" s="37"/>
      <c r="D47" s="37"/>
      <c r="E47" s="37"/>
      <c r="F47" s="37"/>
      <c r="G47" s="37"/>
      <c r="H47" s="37"/>
      <c r="I47" s="37"/>
      <c r="J47" s="37"/>
      <c r="K47" s="37"/>
      <c r="L47" s="37"/>
      <c r="M47" s="37"/>
      <c r="N47" s="37"/>
    </row>
    <row r="48" spans="1:14" s="20" customFormat="1" x14ac:dyDescent="0.2"/>
    <row r="49" spans="1:3" s="20" customFormat="1" x14ac:dyDescent="0.2"/>
    <row r="50" spans="1:3" s="20" customFormat="1" ht="72" x14ac:dyDescent="0.2">
      <c r="A50" s="22" t="s">
        <v>73</v>
      </c>
    </row>
    <row r="51" spans="1:3" s="20" customFormat="1" ht="15" thickBot="1" x14ac:dyDescent="0.25"/>
    <row r="52" spans="1:3" ht="15.75" x14ac:dyDescent="0.25">
      <c r="A52" s="131" t="s">
        <v>68</v>
      </c>
      <c r="B52" s="132"/>
      <c r="C52" s="133"/>
    </row>
    <row r="53" spans="1:3" ht="15.75" x14ac:dyDescent="0.25">
      <c r="A53" s="92"/>
      <c r="B53" s="93" t="s">
        <v>72</v>
      </c>
      <c r="C53" s="94" t="s">
        <v>63</v>
      </c>
    </row>
    <row r="54" spans="1:3" ht="15.75" x14ac:dyDescent="0.25">
      <c r="A54" s="83" t="s">
        <v>91</v>
      </c>
      <c r="B54" s="84"/>
      <c r="C54" s="82"/>
    </row>
    <row r="55" spans="1:3" x14ac:dyDescent="0.2">
      <c r="A55" s="26" t="s">
        <v>0</v>
      </c>
      <c r="B55" s="138"/>
      <c r="C55" s="139"/>
    </row>
    <row r="56" spans="1:3" x14ac:dyDescent="0.2">
      <c r="A56" s="26" t="s">
        <v>2</v>
      </c>
      <c r="B56" s="140" t="s">
        <v>69</v>
      </c>
      <c r="C56" s="141"/>
    </row>
    <row r="57" spans="1:3" ht="15" x14ac:dyDescent="0.25">
      <c r="A57" s="47" t="str">
        <f>IF(B56="Mixed-Use (Non-Strata)"," ","This is not the correct calculator, please use calculator above or on other tab.")</f>
        <v xml:space="preserve"> </v>
      </c>
      <c r="B57" s="85"/>
      <c r="C57" s="9"/>
    </row>
    <row r="58" spans="1:3" ht="15" x14ac:dyDescent="0.25">
      <c r="A58" s="95"/>
      <c r="B58" s="96"/>
      <c r="C58" s="97"/>
    </row>
    <row r="59" spans="1:3" ht="15" x14ac:dyDescent="0.25">
      <c r="A59" s="98" t="s">
        <v>88</v>
      </c>
      <c r="B59" s="85"/>
      <c r="C59" s="9"/>
    </row>
    <row r="60" spans="1:3" x14ac:dyDescent="0.2">
      <c r="A60" s="26" t="s">
        <v>1</v>
      </c>
      <c r="B60" s="117">
        <v>0</v>
      </c>
      <c r="C60" s="118"/>
    </row>
    <row r="61" spans="1:3" x14ac:dyDescent="0.2">
      <c r="A61" s="26" t="s">
        <v>11</v>
      </c>
      <c r="B61" s="117">
        <v>0</v>
      </c>
      <c r="C61" s="118"/>
    </row>
    <row r="62" spans="1:3" x14ac:dyDescent="0.2">
      <c r="A62" s="27" t="s">
        <v>29</v>
      </c>
      <c r="B62" s="117">
        <v>0</v>
      </c>
      <c r="C62" s="118"/>
    </row>
    <row r="63" spans="1:3" ht="15" x14ac:dyDescent="0.25">
      <c r="A63" s="4" t="s">
        <v>3</v>
      </c>
      <c r="B63" s="86" t="s">
        <v>4</v>
      </c>
      <c r="C63" s="40" t="s">
        <v>5</v>
      </c>
    </row>
    <row r="64" spans="1:3" x14ac:dyDescent="0.2">
      <c r="A64" s="3" t="s">
        <v>13</v>
      </c>
      <c r="B64" s="150">
        <v>10</v>
      </c>
      <c r="C64" s="151">
        <v>3</v>
      </c>
    </row>
    <row r="65" spans="1:3" x14ac:dyDescent="0.2">
      <c r="A65" s="68"/>
      <c r="B65" s="107"/>
      <c r="C65" s="108"/>
    </row>
    <row r="66" spans="1:3" ht="15" x14ac:dyDescent="0.25">
      <c r="A66" s="67" t="s">
        <v>92</v>
      </c>
      <c r="B66" s="109"/>
      <c r="C66" s="110"/>
    </row>
    <row r="67" spans="1:3" x14ac:dyDescent="0.2">
      <c r="A67" s="26" t="s">
        <v>9</v>
      </c>
      <c r="B67" s="7"/>
      <c r="C67" s="42" t="s">
        <v>15</v>
      </c>
    </row>
    <row r="68" spans="1:3" x14ac:dyDescent="0.2">
      <c r="A68" s="26" t="s">
        <v>10</v>
      </c>
      <c r="B68" s="7"/>
      <c r="C68" s="42" t="s">
        <v>15</v>
      </c>
    </row>
    <row r="69" spans="1:3" x14ac:dyDescent="0.2">
      <c r="A69" s="68"/>
      <c r="B69" s="111"/>
      <c r="C69" s="112"/>
    </row>
    <row r="70" spans="1:3" ht="15" x14ac:dyDescent="0.25">
      <c r="A70" s="67" t="s">
        <v>93</v>
      </c>
      <c r="B70" s="90"/>
      <c r="C70" s="113"/>
    </row>
    <row r="71" spans="1:3" x14ac:dyDescent="0.2">
      <c r="A71" s="26" t="s">
        <v>34</v>
      </c>
      <c r="B71" s="87">
        <v>0</v>
      </c>
      <c r="C71" s="45">
        <v>0</v>
      </c>
    </row>
    <row r="72" spans="1:3" x14ac:dyDescent="0.2">
      <c r="A72" s="3" t="s">
        <v>24</v>
      </c>
      <c r="B72" s="54" t="e">
        <f>B71/(SUM(B71:C71))</f>
        <v>#DIV/0!</v>
      </c>
      <c r="C72" s="55" t="e">
        <f>C71/(SUM(B71:C71))</f>
        <v>#DIV/0!</v>
      </c>
    </row>
    <row r="73" spans="1:3" x14ac:dyDescent="0.2">
      <c r="A73" s="3" t="s">
        <v>6</v>
      </c>
      <c r="B73" s="88" t="e">
        <f>B60*$B$72</f>
        <v>#DIV/0!</v>
      </c>
      <c r="C73" s="56" t="e">
        <f>B60*$C$72</f>
        <v>#DIV/0!</v>
      </c>
    </row>
    <row r="74" spans="1:3" x14ac:dyDescent="0.2">
      <c r="A74" s="3" t="s">
        <v>7</v>
      </c>
      <c r="B74" s="88" t="e">
        <f>(B61+B62)*$B$72</f>
        <v>#DIV/0!</v>
      </c>
      <c r="C74" s="56" t="e">
        <f>(B61+B62)*$C$72</f>
        <v>#DIV/0!</v>
      </c>
    </row>
    <row r="75" spans="1:3" x14ac:dyDescent="0.2">
      <c r="A75" s="3" t="s">
        <v>14</v>
      </c>
      <c r="B75" s="57">
        <f>1</f>
        <v>1</v>
      </c>
      <c r="C75" s="48">
        <f>IF((C67="No")*AND(C68="Yes"),0.5,0.8)</f>
        <v>0.8</v>
      </c>
    </row>
    <row r="76" spans="1:3" ht="15" x14ac:dyDescent="0.25">
      <c r="A76" s="6" t="s">
        <v>8</v>
      </c>
      <c r="B76" s="89" t="e">
        <f>(B73*B75)-B74</f>
        <v>#DIV/0!</v>
      </c>
      <c r="C76" s="58" t="e">
        <f>(C73*C75)-C74</f>
        <v>#DIV/0!</v>
      </c>
    </row>
    <row r="77" spans="1:3" ht="15" x14ac:dyDescent="0.25">
      <c r="A77" s="71"/>
      <c r="B77" s="105"/>
      <c r="C77" s="106"/>
    </row>
    <row r="78" spans="1:3" ht="15" x14ac:dyDescent="0.25">
      <c r="A78" s="67" t="s">
        <v>89</v>
      </c>
      <c r="B78" s="103"/>
      <c r="C78" s="104"/>
    </row>
    <row r="79" spans="1:3" x14ac:dyDescent="0.2">
      <c r="A79" s="26" t="s">
        <v>12</v>
      </c>
      <c r="B79" s="46">
        <v>0</v>
      </c>
      <c r="C79" s="44">
        <v>0</v>
      </c>
    </row>
    <row r="80" spans="1:3" x14ac:dyDescent="0.2">
      <c r="A80" s="3" t="s">
        <v>33</v>
      </c>
      <c r="B80" s="59">
        <v>2.6133500000000001</v>
      </c>
      <c r="C80" s="60">
        <v>12.799469999999999</v>
      </c>
    </row>
    <row r="81" spans="1:3" x14ac:dyDescent="0.2">
      <c r="A81" s="3" t="s">
        <v>70</v>
      </c>
      <c r="B81" s="61">
        <f>(B80/1000)*B79</f>
        <v>0</v>
      </c>
      <c r="C81" s="51">
        <f>(C80/1000)*C79</f>
        <v>0</v>
      </c>
    </row>
    <row r="82" spans="1:3" x14ac:dyDescent="0.2">
      <c r="A82" s="68"/>
      <c r="B82" s="99"/>
      <c r="C82" s="70"/>
    </row>
    <row r="83" spans="1:3" x14ac:dyDescent="0.2">
      <c r="A83" s="4" t="s">
        <v>27</v>
      </c>
      <c r="B83" s="90"/>
      <c r="C83" s="5"/>
    </row>
    <row r="84" spans="1:3" x14ac:dyDescent="0.2">
      <c r="A84" s="3" t="s">
        <v>22</v>
      </c>
      <c r="B84" s="91" t="e">
        <f>ROUNDUP((B76/B81),0)</f>
        <v>#DIV/0!</v>
      </c>
      <c r="C84" s="62" t="e">
        <f>ROUNDUP((C76/C81),0)</f>
        <v>#DIV/0!</v>
      </c>
    </row>
    <row r="85" spans="1:3" ht="15" x14ac:dyDescent="0.25">
      <c r="A85" s="6" t="s">
        <v>23</v>
      </c>
      <c r="B85" s="146" t="e">
        <f>IF(B84&lt;B64,B84,B64)</f>
        <v>#DIV/0!</v>
      </c>
      <c r="C85" s="147" t="e">
        <f>IF(C84&lt;C64,C84,C64)</f>
        <v>#DIV/0!</v>
      </c>
    </row>
    <row r="86" spans="1:3" ht="15" x14ac:dyDescent="0.25">
      <c r="A86" s="71"/>
      <c r="B86" s="100"/>
      <c r="C86" s="72"/>
    </row>
    <row r="87" spans="1:3" x14ac:dyDescent="0.2">
      <c r="A87" s="4" t="s">
        <v>26</v>
      </c>
      <c r="B87" s="90"/>
      <c r="C87" s="5"/>
    </row>
    <row r="88" spans="1:3" ht="15" x14ac:dyDescent="0.25">
      <c r="A88" s="6" t="s">
        <v>52</v>
      </c>
      <c r="B88" s="63" t="e">
        <f>ROUND(((B76/(B80/1000))/B85),-1)</f>
        <v>#DIV/0!</v>
      </c>
      <c r="C88" s="49" t="e">
        <f>ROUND(((C76/(C80/1000))/C85),-1)</f>
        <v>#DIV/0!</v>
      </c>
    </row>
    <row r="89" spans="1:3" ht="15" x14ac:dyDescent="0.25">
      <c r="A89" s="71"/>
      <c r="B89" s="101"/>
      <c r="C89" s="73"/>
    </row>
    <row r="90" spans="1:3" ht="15" x14ac:dyDescent="0.25">
      <c r="A90" s="4" t="s">
        <v>36</v>
      </c>
      <c r="B90" s="10"/>
      <c r="C90" s="11"/>
    </row>
    <row r="91" spans="1:3" ht="15" x14ac:dyDescent="0.25">
      <c r="A91" s="6" t="s">
        <v>37</v>
      </c>
      <c r="B91" s="63" t="e">
        <f>ROUND(IF((B81*B85)&gt;=B76,B76,(B81*B85)),0)</f>
        <v>#DIV/0!</v>
      </c>
      <c r="C91" s="49" t="e">
        <f>ROUND(IF((C81*C85)&gt;=C76,C76,(C81*C85)),0)</f>
        <v>#DIV/0!</v>
      </c>
    </row>
    <row r="92" spans="1:3" x14ac:dyDescent="0.2">
      <c r="A92" s="4"/>
      <c r="B92" s="90"/>
      <c r="C92" s="5"/>
    </row>
    <row r="93" spans="1:3" x14ac:dyDescent="0.2">
      <c r="A93" s="119" t="e">
        <f>"A 100% municipal tax exemption would be applied to $"&amp;B88&amp;" of assessed land and improvement value of all residential (Class 1) units, pro-rate according to unit entitlement for a term of "&amp;B85&amp;" years."</f>
        <v>#DIV/0!</v>
      </c>
      <c r="B93" s="120"/>
      <c r="C93" s="121"/>
    </row>
    <row r="94" spans="1:3" x14ac:dyDescent="0.2">
      <c r="A94" s="122"/>
      <c r="B94" s="123"/>
      <c r="C94" s="124"/>
    </row>
    <row r="95" spans="1:3" ht="28.15" customHeight="1" x14ac:dyDescent="0.2">
      <c r="A95" s="122" t="e">
        <f>"If assessed values and tax rate remain constant, your total exemption amount would be $"&amp;B91&amp;" over the term of your exemption for this tax class."</f>
        <v>#DIV/0!</v>
      </c>
      <c r="B95" s="123"/>
      <c r="C95" s="124"/>
    </row>
    <row r="96" spans="1:3" x14ac:dyDescent="0.2">
      <c r="A96" s="125" t="e">
        <f>"A 100% municipal tax exemption would be applied to $"&amp;C88&amp;" of assessed land and improvement value of all commercial (Class 6) units for a term of "&amp;C85&amp;" year(s)."</f>
        <v>#DIV/0!</v>
      </c>
      <c r="B96" s="126"/>
      <c r="C96" s="127"/>
    </row>
    <row r="97" spans="1:3" x14ac:dyDescent="0.2">
      <c r="A97" s="128"/>
      <c r="B97" s="129"/>
      <c r="C97" s="130"/>
    </row>
    <row r="98" spans="1:3" ht="28.9" customHeight="1" thickBot="1" x14ac:dyDescent="0.25">
      <c r="A98" s="114" t="e">
        <f>"If assessed values and tax rate remain constant, your total exemption amount would be $"&amp;C91&amp;" over the term of your exemption for this tax class."</f>
        <v>#DIV/0!</v>
      </c>
      <c r="B98" s="115"/>
      <c r="C98" s="116"/>
    </row>
    <row r="99" spans="1:3" s="20" customFormat="1" x14ac:dyDescent="0.2">
      <c r="A99" s="18"/>
      <c r="B99" s="18"/>
      <c r="C99" s="18"/>
    </row>
    <row r="100" spans="1:3" s="20" customFormat="1" x14ac:dyDescent="0.2"/>
    <row r="101" spans="1:3" s="20" customFormat="1" ht="15" x14ac:dyDescent="0.25">
      <c r="A101" s="21"/>
    </row>
    <row r="102" spans="1:3" s="20" customFormat="1" x14ac:dyDescent="0.2">
      <c r="A102" s="22"/>
    </row>
    <row r="103" spans="1:3" s="20" customFormat="1" x14ac:dyDescent="0.2"/>
    <row r="104" spans="1:3" s="20" customFormat="1" x14ac:dyDescent="0.2">
      <c r="A104" s="22"/>
    </row>
    <row r="105" spans="1:3" s="20" customFormat="1" x14ac:dyDescent="0.2"/>
    <row r="106" spans="1:3" s="20" customFormat="1" x14ac:dyDescent="0.2"/>
    <row r="107" spans="1:3" s="20" customFormat="1" x14ac:dyDescent="0.2"/>
    <row r="108" spans="1:3" s="20" customFormat="1" x14ac:dyDescent="0.2"/>
    <row r="109" spans="1:3" s="20" customFormat="1" x14ac:dyDescent="0.2"/>
    <row r="110" spans="1:3" s="20" customFormat="1" x14ac:dyDescent="0.2"/>
    <row r="111" spans="1:3" s="20" customFormat="1" x14ac:dyDescent="0.2"/>
    <row r="112" spans="1:3"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sheetData>
  <sheetProtection algorithmName="SHA-512" hashValue="ZrAUfbWGjFLv/avtb1ZQsxxcEEWPlDQADSiT3To0spW+JqROsjvTTmZpdCNGmbnCVDbOmI2oGOFEHS3N94VO+g==" saltValue="u28isdyH9uvMCtVAyOJDNw==" spinCount="100000" sheet="1" objects="1" scenarios="1"/>
  <mergeCells count="13">
    <mergeCell ref="A44:B45"/>
    <mergeCell ref="A9:B9"/>
    <mergeCell ref="B55:C55"/>
    <mergeCell ref="B56:C56"/>
    <mergeCell ref="B60:C60"/>
    <mergeCell ref="A46:B47"/>
    <mergeCell ref="A98:C98"/>
    <mergeCell ref="B61:C61"/>
    <mergeCell ref="A93:C94"/>
    <mergeCell ref="A96:C97"/>
    <mergeCell ref="A52:C52"/>
    <mergeCell ref="B62:C62"/>
    <mergeCell ref="A95:C95"/>
  </mergeCells>
  <phoneticPr fontId="5" type="noConversion"/>
  <dataValidations count="4">
    <dataValidation type="list" allowBlank="1" showInputMessage="1" showErrorMessage="1" sqref="C67:C70" xr:uid="{B5708A70-5AAD-49A4-B91A-A7E6295601AE}">
      <formula1>"Yes,No,This is a residential building"</formula1>
    </dataValidation>
    <dataValidation type="list" allowBlank="1" showInputMessage="1" showErrorMessage="1" sqref="B56:C56" xr:uid="{910570DD-C019-4273-8A09-647C40680C78}">
      <formula1>"Rental Apartment, Commercial Building, Mixed-Use (Non-Strata), Strata: Residential, Strata: Commercial"</formula1>
    </dataValidation>
    <dataValidation type="list" allowBlank="1" showInputMessage="1" showErrorMessage="1" sqref="B19:B20" xr:uid="{36E077D5-A760-43F0-A2F7-657DF29D1908}">
      <formula1>"Yes,No"</formula1>
    </dataValidation>
    <dataValidation type="list" allowBlank="1" showInputMessage="1" showErrorMessage="1" sqref="B12" xr:uid="{6DB53968-9435-4CAE-9145-3299E2824C21}">
      <formula1>"Rental Apartment, Commercial Building, Mixed-Use (Non-Strata), Strata: Residential, Strata: Commercial"</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B8BB4-ED46-40AA-8FE3-24A05754BC3C}">
  <dimension ref="A1:CG581"/>
  <sheetViews>
    <sheetView topLeftCell="A11" zoomScaleNormal="100" workbookViewId="0">
      <selection activeCell="B16" sqref="B16"/>
    </sheetView>
  </sheetViews>
  <sheetFormatPr defaultRowHeight="14.25" x14ac:dyDescent="0.2"/>
  <cols>
    <col min="1" max="1" width="64.625" customWidth="1"/>
    <col min="2" max="2" width="25.875" customWidth="1"/>
    <col min="3" max="3" width="22.625" style="20" customWidth="1"/>
    <col min="4" max="85" width="9" style="20"/>
  </cols>
  <sheetData>
    <row r="1" spans="1:2" s="20" customFormat="1" ht="86.25" customHeight="1" x14ac:dyDescent="0.2">
      <c r="A1" s="38" t="s">
        <v>78</v>
      </c>
    </row>
    <row r="2" spans="1:2" s="20" customFormat="1" x14ac:dyDescent="0.2"/>
    <row r="3" spans="1:2" s="20" customFormat="1" ht="72" x14ac:dyDescent="0.2">
      <c r="A3" s="39" t="s">
        <v>79</v>
      </c>
    </row>
    <row r="4" spans="1:2" s="20" customFormat="1" ht="15" thickBot="1" x14ac:dyDescent="0.25"/>
    <row r="5" spans="1:2" ht="15" x14ac:dyDescent="0.25">
      <c r="A5" s="1" t="s">
        <v>18</v>
      </c>
      <c r="B5" s="20"/>
    </row>
    <row r="6" spans="1:2" x14ac:dyDescent="0.2">
      <c r="A6" s="25" t="s">
        <v>19</v>
      </c>
      <c r="B6" s="20"/>
    </row>
    <row r="7" spans="1:2" x14ac:dyDescent="0.2">
      <c r="A7" s="8" t="s">
        <v>20</v>
      </c>
      <c r="B7" s="20"/>
    </row>
    <row r="8" spans="1:2" ht="15.75" thickBot="1" x14ac:dyDescent="0.3">
      <c r="A8" s="2" t="s">
        <v>21</v>
      </c>
      <c r="B8" s="20"/>
    </row>
    <row r="9" spans="1:2" s="20" customFormat="1" x14ac:dyDescent="0.2"/>
    <row r="10" spans="1:2" s="20" customFormat="1" ht="15" thickBot="1" x14ac:dyDescent="0.25"/>
    <row r="11" spans="1:2" ht="35.1" customHeight="1" x14ac:dyDescent="0.2">
      <c r="A11" s="144" t="s">
        <v>80</v>
      </c>
      <c r="B11" s="145"/>
    </row>
    <row r="12" spans="1:2" ht="15.75" x14ac:dyDescent="0.2">
      <c r="A12" s="81" t="s">
        <v>90</v>
      </c>
      <c r="B12" s="80"/>
    </row>
    <row r="13" spans="1:2" x14ac:dyDescent="0.2">
      <c r="A13" s="26" t="s">
        <v>81</v>
      </c>
      <c r="B13" s="41"/>
    </row>
    <row r="14" spans="1:2" x14ac:dyDescent="0.2">
      <c r="A14" s="26" t="s">
        <v>38</v>
      </c>
      <c r="B14" s="41">
        <v>0</v>
      </c>
    </row>
    <row r="15" spans="1:2" x14ac:dyDescent="0.2">
      <c r="A15" s="26" t="s">
        <v>83</v>
      </c>
      <c r="B15" s="65">
        <v>0</v>
      </c>
    </row>
    <row r="16" spans="1:2" x14ac:dyDescent="0.2">
      <c r="A16" s="26" t="str">
        <f>"Unit Entitlement for Strata Lot "&amp;B14&amp;":"</f>
        <v>Unit Entitlement for Strata Lot 0:</v>
      </c>
      <c r="B16" s="65">
        <v>0</v>
      </c>
    </row>
    <row r="17" spans="1:3" x14ac:dyDescent="0.2">
      <c r="A17" s="153" t="s">
        <v>82</v>
      </c>
      <c r="B17" s="154" t="e">
        <f>B16/B15</f>
        <v>#DIV/0!</v>
      </c>
    </row>
    <row r="18" spans="1:3" ht="15" x14ac:dyDescent="0.25">
      <c r="A18" s="26" t="s">
        <v>84</v>
      </c>
      <c r="B18" s="42" t="s">
        <v>95</v>
      </c>
      <c r="C18" s="36"/>
    </row>
    <row r="19" spans="1:3" ht="15" x14ac:dyDescent="0.25">
      <c r="A19" s="47" t="str">
        <f>IF(OR(B18="Strata: Commercial",B18="Strata: Residential")," ","This is not the correct calculator, please use calculator below or on other tab.")</f>
        <v xml:space="preserve"> </v>
      </c>
      <c r="B19" s="9"/>
      <c r="C19" s="78"/>
    </row>
    <row r="20" spans="1:3" ht="15" x14ac:dyDescent="0.25">
      <c r="A20" s="3" t="s">
        <v>3</v>
      </c>
      <c r="B20" s="64" t="str">
        <f>IF((OR(B18="Strata: Commercial",B18="Strata: Residential")),(IF(B18="Strata: Residential","Class 1","Class 6"))," ")</f>
        <v>Class 6</v>
      </c>
      <c r="C20" s="78"/>
    </row>
    <row r="21" spans="1:3" ht="15" x14ac:dyDescent="0.25">
      <c r="A21" s="47"/>
      <c r="B21" s="9"/>
      <c r="C21" s="36"/>
    </row>
    <row r="22" spans="1:3" x14ac:dyDescent="0.2">
      <c r="A22" s="3" t="s">
        <v>13</v>
      </c>
      <c r="B22" s="148">
        <f>IF((OR(B18="Strata: Commercial",B18="Strata: Residential")),(IF(B18="Strata: Residential",10,3))," ")</f>
        <v>3</v>
      </c>
    </row>
    <row r="23" spans="1:3" x14ac:dyDescent="0.2">
      <c r="A23" s="68"/>
      <c r="B23" s="76"/>
    </row>
    <row r="24" spans="1:3" ht="15" x14ac:dyDescent="0.25">
      <c r="A24" s="67" t="s">
        <v>86</v>
      </c>
      <c r="B24" s="66"/>
      <c r="C24" s="37"/>
    </row>
    <row r="25" spans="1:3" x14ac:dyDescent="0.2">
      <c r="A25" s="26" t="s">
        <v>85</v>
      </c>
      <c r="B25" s="43" t="s">
        <v>15</v>
      </c>
    </row>
    <row r="26" spans="1:3" x14ac:dyDescent="0.2">
      <c r="A26" s="26" t="s">
        <v>10</v>
      </c>
      <c r="B26" s="43" t="s">
        <v>15</v>
      </c>
      <c r="C26" s="37"/>
    </row>
    <row r="27" spans="1:3" x14ac:dyDescent="0.2">
      <c r="A27" s="68"/>
      <c r="B27" s="69"/>
      <c r="C27" s="37"/>
    </row>
    <row r="28" spans="1:3" ht="15" x14ac:dyDescent="0.25">
      <c r="A28" s="67" t="s">
        <v>87</v>
      </c>
      <c r="B28" s="12"/>
    </row>
    <row r="29" spans="1:3" x14ac:dyDescent="0.2">
      <c r="A29" s="26" t="s">
        <v>1</v>
      </c>
      <c r="B29" s="44">
        <v>0</v>
      </c>
    </row>
    <row r="30" spans="1:3" x14ac:dyDescent="0.2">
      <c r="A30" s="26" t="s">
        <v>11</v>
      </c>
      <c r="B30" s="44">
        <v>0</v>
      </c>
    </row>
    <row r="31" spans="1:3" x14ac:dyDescent="0.2">
      <c r="A31" s="27" t="s">
        <v>30</v>
      </c>
      <c r="B31" s="44">
        <v>0</v>
      </c>
    </row>
    <row r="32" spans="1:3" x14ac:dyDescent="0.2">
      <c r="A32" s="3" t="s">
        <v>14</v>
      </c>
      <c r="B32" s="48">
        <f>IF(B18="Strata: Residential",1,(IF((B25="No")*AND(B26="Yes"),0.5,0.8)))</f>
        <v>0.8</v>
      </c>
    </row>
    <row r="33" spans="1:3" ht="15" x14ac:dyDescent="0.25">
      <c r="A33" s="6" t="str">
        <f>"Exemption Amount for Strata Lot "&amp;B14&amp;":"</f>
        <v>Exemption Amount for Strata Lot 0:</v>
      </c>
      <c r="B33" s="74" t="e">
        <f>((B29*B32)-(B30+B31))*B17</f>
        <v>#DIV/0!</v>
      </c>
    </row>
    <row r="34" spans="1:3" ht="15" x14ac:dyDescent="0.25">
      <c r="A34" s="71"/>
      <c r="B34" s="75"/>
    </row>
    <row r="35" spans="1:3" ht="15" x14ac:dyDescent="0.25">
      <c r="A35" s="67" t="s">
        <v>89</v>
      </c>
      <c r="B35" s="79"/>
    </row>
    <row r="36" spans="1:3" x14ac:dyDescent="0.2">
      <c r="A36" s="26" t="str">
        <f>"Assessed Property Value for Strata Lot "&amp;B14&amp;":"</f>
        <v>Assessed Property Value for Strata Lot 0:</v>
      </c>
      <c r="B36" s="44">
        <v>0</v>
      </c>
    </row>
    <row r="37" spans="1:3" x14ac:dyDescent="0.2">
      <c r="A37" s="3" t="s">
        <v>33</v>
      </c>
      <c r="B37" s="60">
        <f>IF(B20="Class 6",12.79947,2.61335)</f>
        <v>12.799469999999999</v>
      </c>
      <c r="C37" s="37"/>
    </row>
    <row r="38" spans="1:3" x14ac:dyDescent="0.2">
      <c r="A38" s="3" t="s">
        <v>70</v>
      </c>
      <c r="B38" s="51">
        <f>(B37/1000)*B36</f>
        <v>0</v>
      </c>
      <c r="C38" s="37"/>
    </row>
    <row r="39" spans="1:3" x14ac:dyDescent="0.2">
      <c r="A39" s="68"/>
      <c r="B39" s="70"/>
      <c r="C39" s="37"/>
    </row>
    <row r="40" spans="1:3" x14ac:dyDescent="0.2">
      <c r="A40" s="4" t="s">
        <v>27</v>
      </c>
      <c r="B40" s="5"/>
    </row>
    <row r="41" spans="1:3" x14ac:dyDescent="0.2">
      <c r="A41" s="3" t="s">
        <v>25</v>
      </c>
      <c r="B41" s="52" t="e">
        <f>ROUNDUP((B33/B38),0)</f>
        <v>#DIV/0!</v>
      </c>
      <c r="C41" s="37"/>
    </row>
    <row r="42" spans="1:3" ht="15" x14ac:dyDescent="0.25">
      <c r="A42" s="6" t="s">
        <v>23</v>
      </c>
      <c r="B42" s="149" t="e">
        <f>IF(B41&lt;B22,B41,B22)</f>
        <v>#DIV/0!</v>
      </c>
    </row>
    <row r="43" spans="1:3" ht="15" x14ac:dyDescent="0.25">
      <c r="A43" s="71"/>
      <c r="B43" s="72"/>
    </row>
    <row r="44" spans="1:3" x14ac:dyDescent="0.2">
      <c r="A44" s="4" t="s">
        <v>35</v>
      </c>
      <c r="B44" s="5"/>
    </row>
    <row r="45" spans="1:3" ht="15" x14ac:dyDescent="0.25">
      <c r="A45" s="6" t="s">
        <v>52</v>
      </c>
      <c r="B45" s="53" t="e">
        <f>ROUND(((B33/(B37/1000))/B42),-1)</f>
        <v>#DIV/0!</v>
      </c>
      <c r="C45" s="37"/>
    </row>
    <row r="46" spans="1:3" ht="15" x14ac:dyDescent="0.25">
      <c r="A46" s="71"/>
      <c r="B46" s="73"/>
      <c r="C46" s="37"/>
    </row>
    <row r="47" spans="1:3" ht="15" x14ac:dyDescent="0.25">
      <c r="A47" s="4" t="s">
        <v>36</v>
      </c>
      <c r="B47" s="11"/>
      <c r="C47" s="37"/>
    </row>
    <row r="48" spans="1:3" ht="15" x14ac:dyDescent="0.25">
      <c r="A48" s="6" t="s">
        <v>37</v>
      </c>
      <c r="B48" s="53" t="e">
        <f>ROUND(IF((B38*B42)&gt;=B33,B33,(B38*B42)),0)</f>
        <v>#DIV/0!</v>
      </c>
      <c r="C48" s="37"/>
    </row>
    <row r="49" spans="1:14" x14ac:dyDescent="0.2">
      <c r="A49" s="4"/>
      <c r="B49" s="5"/>
    </row>
    <row r="50" spans="1:14" ht="15" customHeight="1" x14ac:dyDescent="0.2">
      <c r="A50" s="134" t="e">
        <f>"A 100% municipal tax exemption would be applied to $"&amp;B45&amp;" of assessed land and improvement value of Strata Lot "&amp;B14&amp;" for a term of "&amp;B42&amp;" years."</f>
        <v>#DIV/0!</v>
      </c>
      <c r="B50" s="135"/>
    </row>
    <row r="51" spans="1:14" ht="15" customHeight="1" x14ac:dyDescent="0.2">
      <c r="A51" s="136"/>
      <c r="B51" s="137"/>
      <c r="C51" s="37"/>
      <c r="D51" s="37"/>
      <c r="E51" s="37"/>
      <c r="F51" s="37"/>
      <c r="G51" s="37"/>
      <c r="H51" s="37"/>
      <c r="I51" s="37"/>
      <c r="J51" s="37"/>
      <c r="K51" s="37"/>
      <c r="L51" s="37"/>
      <c r="M51" s="37"/>
      <c r="N51" s="37"/>
    </row>
    <row r="52" spans="1:14" ht="15" customHeight="1" x14ac:dyDescent="0.2">
      <c r="A52" s="136" t="e">
        <f>"If assessed values and tax rate remain constant, the total exemption amount for Strata Lot "&amp;B14&amp;" would be $"&amp;B48&amp;" over the term of your exemption."</f>
        <v>#DIV/0!</v>
      </c>
      <c r="B52" s="137"/>
      <c r="C52" s="37"/>
      <c r="D52" s="37"/>
      <c r="E52" s="37"/>
      <c r="F52" s="37"/>
      <c r="G52" s="37"/>
      <c r="H52" s="37"/>
      <c r="I52" s="37"/>
      <c r="J52" s="37"/>
      <c r="K52" s="37"/>
      <c r="L52" s="37"/>
      <c r="M52" s="37"/>
      <c r="N52" s="37"/>
    </row>
    <row r="53" spans="1:14" ht="15" customHeight="1" thickBot="1" x14ac:dyDescent="0.25">
      <c r="A53" s="142"/>
      <c r="B53" s="143"/>
      <c r="C53" s="37"/>
      <c r="D53" s="37"/>
      <c r="E53" s="37"/>
      <c r="F53" s="37"/>
      <c r="G53" s="37"/>
      <c r="H53" s="37"/>
      <c r="I53" s="37"/>
      <c r="J53" s="37"/>
      <c r="K53" s="37"/>
      <c r="L53" s="37"/>
      <c r="M53" s="37"/>
      <c r="N53" s="37"/>
    </row>
    <row r="54" spans="1:14" x14ac:dyDescent="0.2">
      <c r="A54" s="20"/>
      <c r="B54" s="20"/>
    </row>
    <row r="55" spans="1:14" x14ac:dyDescent="0.2">
      <c r="A55" s="20"/>
      <c r="B55" s="20"/>
    </row>
    <row r="56" spans="1:14" s="20" customFormat="1" x14ac:dyDescent="0.2"/>
    <row r="57" spans="1:14" s="20" customFormat="1" ht="15" x14ac:dyDescent="0.25">
      <c r="A57" s="21"/>
    </row>
    <row r="58" spans="1:14" s="20" customFormat="1" x14ac:dyDescent="0.2">
      <c r="A58" s="22"/>
    </row>
    <row r="59" spans="1:14" s="20" customFormat="1" x14ac:dyDescent="0.2"/>
    <row r="60" spans="1:14" s="20" customFormat="1" x14ac:dyDescent="0.2">
      <c r="A60" s="22"/>
    </row>
    <row r="61" spans="1:14" s="20" customFormat="1" x14ac:dyDescent="0.2"/>
    <row r="62" spans="1:14" s="20" customFormat="1" x14ac:dyDescent="0.2"/>
    <row r="63" spans="1:14" s="20" customFormat="1" x14ac:dyDescent="0.2"/>
    <row r="64" spans="1:14"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row r="544" s="20" customFormat="1" x14ac:dyDescent="0.2"/>
    <row r="545" s="20" customFormat="1" x14ac:dyDescent="0.2"/>
    <row r="546" s="20" customFormat="1" x14ac:dyDescent="0.2"/>
    <row r="547" s="20" customFormat="1" x14ac:dyDescent="0.2"/>
    <row r="548" s="20" customFormat="1" x14ac:dyDescent="0.2"/>
    <row r="549" s="20" customFormat="1" x14ac:dyDescent="0.2"/>
    <row r="550" s="20" customFormat="1" x14ac:dyDescent="0.2"/>
    <row r="551" s="20" customFormat="1" x14ac:dyDescent="0.2"/>
    <row r="552" s="20" customFormat="1" x14ac:dyDescent="0.2"/>
    <row r="553" s="20" customFormat="1" x14ac:dyDescent="0.2"/>
    <row r="554" s="20" customFormat="1" x14ac:dyDescent="0.2"/>
    <row r="555" s="20" customFormat="1" x14ac:dyDescent="0.2"/>
    <row r="556" s="20" customFormat="1" x14ac:dyDescent="0.2"/>
    <row r="557" s="20" customFormat="1" x14ac:dyDescent="0.2"/>
    <row r="558" s="20" customFormat="1" x14ac:dyDescent="0.2"/>
    <row r="559" s="20" customFormat="1" x14ac:dyDescent="0.2"/>
    <row r="560" s="20" customFormat="1" x14ac:dyDescent="0.2"/>
    <row r="561" s="20" customFormat="1" x14ac:dyDescent="0.2"/>
    <row r="562" s="20" customFormat="1" x14ac:dyDescent="0.2"/>
    <row r="563" s="20" customFormat="1" x14ac:dyDescent="0.2"/>
    <row r="564" s="20" customFormat="1" x14ac:dyDescent="0.2"/>
    <row r="565" s="20" customFormat="1" x14ac:dyDescent="0.2"/>
    <row r="566" s="20" customFormat="1" x14ac:dyDescent="0.2"/>
    <row r="567" s="20" customFormat="1" x14ac:dyDescent="0.2"/>
    <row r="568" s="20" customFormat="1" x14ac:dyDescent="0.2"/>
    <row r="569" s="20" customFormat="1" x14ac:dyDescent="0.2"/>
    <row r="570" s="20" customFormat="1" x14ac:dyDescent="0.2"/>
    <row r="571" s="20" customFormat="1" x14ac:dyDescent="0.2"/>
    <row r="572" s="20" customFormat="1" x14ac:dyDescent="0.2"/>
    <row r="573" s="20" customFormat="1" x14ac:dyDescent="0.2"/>
    <row r="574" s="20" customFormat="1" x14ac:dyDescent="0.2"/>
    <row r="575" s="20" customFormat="1" x14ac:dyDescent="0.2"/>
    <row r="576" s="20" customFormat="1" x14ac:dyDescent="0.2"/>
    <row r="577" s="20" customFormat="1" x14ac:dyDescent="0.2"/>
    <row r="578" s="20" customFormat="1" x14ac:dyDescent="0.2"/>
    <row r="579" s="20" customFormat="1" x14ac:dyDescent="0.2"/>
    <row r="580" s="20" customFormat="1" x14ac:dyDescent="0.2"/>
    <row r="581" s="20" customFormat="1" x14ac:dyDescent="0.2"/>
  </sheetData>
  <sheetProtection algorithmName="SHA-512" hashValue="T5smkURkVXQ/o1nErTWf480pojuM93QGxDiC2VhP3vnt1mEFub50Iv3I+LXE83LI3aURlnsjhs1WKKHqH8xlNw==" saltValue="bW6Ojc4M31Vng0Rx0nuh5A==" spinCount="100000" sheet="1" objects="1" scenarios="1"/>
  <mergeCells count="3">
    <mergeCell ref="A11:B11"/>
    <mergeCell ref="A50:B51"/>
    <mergeCell ref="A52:B53"/>
  </mergeCells>
  <dataValidations count="3">
    <dataValidation type="list" allowBlank="1" showInputMessage="1" showErrorMessage="1" sqref="B27" xr:uid="{36381B64-62CF-43EC-BD84-1ED47348EB90}">
      <formula1>"Yes,No,This is a residential building"</formula1>
    </dataValidation>
    <dataValidation type="list" allowBlank="1" showInputMessage="1" showErrorMessage="1" sqref="B18" xr:uid="{0E7DE822-BE65-4251-8B7F-02E427AC31BE}">
      <formula1>"Rental Apartment, Commercial Building, Mixed-Use (Non-Strata), Strata: Residential, Strata: Commercial"</formula1>
    </dataValidation>
    <dataValidation type="list" allowBlank="1" showInputMessage="1" showErrorMessage="1" sqref="B25:B26" xr:uid="{F87E5CAC-7DA6-41E2-B9E1-1282F483CBE9}">
      <formula1>"Yes,No"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Rental Apt and Commercial</vt:lpstr>
      <vt:lpstr>Stratas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Fournie</dc:creator>
  <cp:lastModifiedBy>Taryn Fournie</cp:lastModifiedBy>
  <dcterms:created xsi:type="dcterms:W3CDTF">2023-11-15T21:55:50Z</dcterms:created>
  <dcterms:modified xsi:type="dcterms:W3CDTF">2024-02-21T21:30:04Z</dcterms:modified>
</cp:coreProperties>
</file>